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Zasedací místnost, WC" sheetId="2" r:id="rId2"/>
    <sheet name="02 - Konzultační místnost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'01 - Zasedací místnost, WC'!$C$104:$K$609</definedName>
    <definedName name="_xlnm.Print_Area" localSheetId="1">'01 - Zasedací místnost, WC'!$C$4:$J$39,'01 - Zasedací místnost, WC'!$C$45:$J$86,'01 - Zasedací místnost, WC'!$C$92:$K$609</definedName>
    <definedName name="_xlnm.Print_Titles" localSheetId="1">'01 - Zasedací místnost, WC'!$104:$104</definedName>
    <definedName name="_xlnm._FilterDatabase" localSheetId="2" hidden="1">'02 - Konzultační místnost'!$C$84:$K$144</definedName>
    <definedName name="_xlnm.Print_Area" localSheetId="2">'02 - Konzultační místnost'!$C$4:$J$39,'02 - Konzultační místnost'!$C$45:$J$66,'02 - Konzultační místnost'!$C$72:$K$144</definedName>
    <definedName name="_xlnm.Print_Titles" localSheetId="2">'02 - Konzultační místnost'!$84:$84</definedName>
    <definedName name="_xlnm.Print_Area" localSheetId="3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142"/>
  <c r="BH142"/>
  <c r="BG142"/>
  <c r="BF142"/>
  <c r="T142"/>
  <c r="R142"/>
  <c r="P142"/>
  <c r="BI139"/>
  <c r="BH139"/>
  <c r="BG139"/>
  <c r="BF139"/>
  <c r="T139"/>
  <c r="R139"/>
  <c r="P139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J82"/>
  <c r="F81"/>
  <c r="F79"/>
  <c r="E77"/>
  <c r="J55"/>
  <c r="F54"/>
  <c r="F52"/>
  <c r="E50"/>
  <c r="J21"/>
  <c r="E21"/>
  <c r="J81"/>
  <c r="J20"/>
  <c r="J18"/>
  <c r="E18"/>
  <c r="F55"/>
  <c r="J17"/>
  <c r="J12"/>
  <c r="J79"/>
  <c r="E7"/>
  <c r="E75"/>
  <c i="2" r="J37"/>
  <c r="J36"/>
  <c i="1" r="AY55"/>
  <c i="2" r="J35"/>
  <c i="1" r="AX55"/>
  <c i="2" r="BI607"/>
  <c r="BH607"/>
  <c r="BG607"/>
  <c r="BF607"/>
  <c r="T607"/>
  <c r="T606"/>
  <c r="R607"/>
  <c r="R606"/>
  <c r="P607"/>
  <c r="P606"/>
  <c r="BI603"/>
  <c r="BH603"/>
  <c r="BG603"/>
  <c r="BF603"/>
  <c r="T603"/>
  <c r="R603"/>
  <c r="P603"/>
  <c r="BI600"/>
  <c r="BH600"/>
  <c r="BG600"/>
  <c r="BF600"/>
  <c r="T600"/>
  <c r="R600"/>
  <c r="P600"/>
  <c r="BI596"/>
  <c r="BH596"/>
  <c r="BG596"/>
  <c r="BF596"/>
  <c r="T596"/>
  <c r="R596"/>
  <c r="P596"/>
  <c r="BI593"/>
  <c r="BH593"/>
  <c r="BG593"/>
  <c r="BF593"/>
  <c r="T593"/>
  <c r="R593"/>
  <c r="P593"/>
  <c r="BI589"/>
  <c r="BH589"/>
  <c r="BG589"/>
  <c r="BF589"/>
  <c r="T589"/>
  <c r="R589"/>
  <c r="P589"/>
  <c r="BI586"/>
  <c r="BH586"/>
  <c r="BG586"/>
  <c r="BF586"/>
  <c r="T586"/>
  <c r="R586"/>
  <c r="P586"/>
  <c r="BI582"/>
  <c r="BH582"/>
  <c r="BG582"/>
  <c r="BF582"/>
  <c r="T582"/>
  <c r="R582"/>
  <c r="P582"/>
  <c r="BI580"/>
  <c r="BH580"/>
  <c r="BG580"/>
  <c r="BF580"/>
  <c r="T580"/>
  <c r="R580"/>
  <c r="P580"/>
  <c r="BI577"/>
  <c r="BH577"/>
  <c r="BG577"/>
  <c r="BF577"/>
  <c r="T577"/>
  <c r="R577"/>
  <c r="P577"/>
  <c r="BI573"/>
  <c r="BH573"/>
  <c r="BG573"/>
  <c r="BF573"/>
  <c r="T573"/>
  <c r="R573"/>
  <c r="P573"/>
  <c r="BI570"/>
  <c r="BH570"/>
  <c r="BG570"/>
  <c r="BF570"/>
  <c r="T570"/>
  <c r="R570"/>
  <c r="P570"/>
  <c r="BI568"/>
  <c r="BH568"/>
  <c r="BG568"/>
  <c r="BF568"/>
  <c r="T568"/>
  <c r="R568"/>
  <c r="P568"/>
  <c r="BI565"/>
  <c r="BH565"/>
  <c r="BG565"/>
  <c r="BF565"/>
  <c r="T565"/>
  <c r="R565"/>
  <c r="P565"/>
  <c r="BI563"/>
  <c r="BH563"/>
  <c r="BG563"/>
  <c r="BF563"/>
  <c r="T563"/>
  <c r="R563"/>
  <c r="P563"/>
  <c r="BI560"/>
  <c r="BH560"/>
  <c r="BG560"/>
  <c r="BF560"/>
  <c r="T560"/>
  <c r="R560"/>
  <c r="P560"/>
  <c r="BI558"/>
  <c r="BH558"/>
  <c r="BG558"/>
  <c r="BF558"/>
  <c r="T558"/>
  <c r="R558"/>
  <c r="P558"/>
  <c r="BI555"/>
  <c r="BH555"/>
  <c r="BG555"/>
  <c r="BF555"/>
  <c r="T555"/>
  <c r="R555"/>
  <c r="P555"/>
  <c r="BI551"/>
  <c r="BH551"/>
  <c r="BG551"/>
  <c r="BF551"/>
  <c r="T551"/>
  <c r="R551"/>
  <c r="P551"/>
  <c r="BI548"/>
  <c r="BH548"/>
  <c r="BG548"/>
  <c r="BF548"/>
  <c r="T548"/>
  <c r="R548"/>
  <c r="P548"/>
  <c r="BI545"/>
  <c r="BH545"/>
  <c r="BG545"/>
  <c r="BF545"/>
  <c r="T545"/>
  <c r="R545"/>
  <c r="P545"/>
  <c r="BI542"/>
  <c r="BH542"/>
  <c r="BG542"/>
  <c r="BF542"/>
  <c r="T542"/>
  <c r="R542"/>
  <c r="P542"/>
  <c r="BI539"/>
  <c r="BH539"/>
  <c r="BG539"/>
  <c r="BF539"/>
  <c r="T539"/>
  <c r="R539"/>
  <c r="P539"/>
  <c r="BI536"/>
  <c r="BH536"/>
  <c r="BG536"/>
  <c r="BF536"/>
  <c r="T536"/>
  <c r="R536"/>
  <c r="P536"/>
  <c r="BI532"/>
  <c r="BH532"/>
  <c r="BG532"/>
  <c r="BF532"/>
  <c r="T532"/>
  <c r="R532"/>
  <c r="P532"/>
  <c r="BI529"/>
  <c r="BH529"/>
  <c r="BG529"/>
  <c r="BF529"/>
  <c r="T529"/>
  <c r="R529"/>
  <c r="P529"/>
  <c r="BI526"/>
  <c r="BH526"/>
  <c r="BG526"/>
  <c r="BF526"/>
  <c r="T526"/>
  <c r="R526"/>
  <c r="P526"/>
  <c r="BI523"/>
  <c r="BH523"/>
  <c r="BG523"/>
  <c r="BF523"/>
  <c r="T523"/>
  <c r="R523"/>
  <c r="P523"/>
  <c r="BI520"/>
  <c r="BH520"/>
  <c r="BG520"/>
  <c r="BF520"/>
  <c r="T520"/>
  <c r="R520"/>
  <c r="P520"/>
  <c r="BI517"/>
  <c r="BH517"/>
  <c r="BG517"/>
  <c r="BF517"/>
  <c r="T517"/>
  <c r="R517"/>
  <c r="P517"/>
  <c r="BI513"/>
  <c r="BH513"/>
  <c r="BG513"/>
  <c r="BF513"/>
  <c r="T513"/>
  <c r="R513"/>
  <c r="P513"/>
  <c r="BI510"/>
  <c r="BH510"/>
  <c r="BG510"/>
  <c r="BF510"/>
  <c r="T510"/>
  <c r="R510"/>
  <c r="P510"/>
  <c r="BI508"/>
  <c r="BH508"/>
  <c r="BG508"/>
  <c r="BF508"/>
  <c r="T508"/>
  <c r="R508"/>
  <c r="P508"/>
  <c r="BI506"/>
  <c r="BH506"/>
  <c r="BG506"/>
  <c r="BF506"/>
  <c r="T506"/>
  <c r="R506"/>
  <c r="P506"/>
  <c r="BI503"/>
  <c r="BH503"/>
  <c r="BG503"/>
  <c r="BF503"/>
  <c r="T503"/>
  <c r="R503"/>
  <c r="P503"/>
  <c r="BI499"/>
  <c r="BH499"/>
  <c r="BG499"/>
  <c r="BF499"/>
  <c r="T499"/>
  <c r="R499"/>
  <c r="P499"/>
  <c r="BI496"/>
  <c r="BH496"/>
  <c r="BG496"/>
  <c r="BF496"/>
  <c r="T496"/>
  <c r="R496"/>
  <c r="P496"/>
  <c r="BI493"/>
  <c r="BH493"/>
  <c r="BG493"/>
  <c r="BF493"/>
  <c r="T493"/>
  <c r="R493"/>
  <c r="P493"/>
  <c r="BI490"/>
  <c r="BH490"/>
  <c r="BG490"/>
  <c r="BF490"/>
  <c r="T490"/>
  <c r="R490"/>
  <c r="P490"/>
  <c r="BI487"/>
  <c r="BH487"/>
  <c r="BG487"/>
  <c r="BF487"/>
  <c r="T487"/>
  <c r="R487"/>
  <c r="P487"/>
  <c r="BI484"/>
  <c r="BH484"/>
  <c r="BG484"/>
  <c r="BF484"/>
  <c r="T484"/>
  <c r="R484"/>
  <c r="P484"/>
  <c r="BI481"/>
  <c r="BH481"/>
  <c r="BG481"/>
  <c r="BF481"/>
  <c r="T481"/>
  <c r="R481"/>
  <c r="P481"/>
  <c r="BI478"/>
  <c r="BH478"/>
  <c r="BG478"/>
  <c r="BF478"/>
  <c r="T478"/>
  <c r="R478"/>
  <c r="P478"/>
  <c r="BI475"/>
  <c r="BH475"/>
  <c r="BG475"/>
  <c r="BF475"/>
  <c r="T475"/>
  <c r="R475"/>
  <c r="P475"/>
  <c r="BI472"/>
  <c r="BH472"/>
  <c r="BG472"/>
  <c r="BF472"/>
  <c r="T472"/>
  <c r="R472"/>
  <c r="P472"/>
  <c r="BI470"/>
  <c r="BH470"/>
  <c r="BG470"/>
  <c r="BF470"/>
  <c r="T470"/>
  <c r="R470"/>
  <c r="P470"/>
  <c r="BI468"/>
  <c r="BH468"/>
  <c r="BG468"/>
  <c r="BF468"/>
  <c r="T468"/>
  <c r="R468"/>
  <c r="P468"/>
  <c r="BI465"/>
  <c r="BH465"/>
  <c r="BG465"/>
  <c r="BF465"/>
  <c r="T465"/>
  <c r="R465"/>
  <c r="P465"/>
  <c r="BI462"/>
  <c r="BH462"/>
  <c r="BG462"/>
  <c r="BF462"/>
  <c r="T462"/>
  <c r="R462"/>
  <c r="P462"/>
  <c r="BI460"/>
  <c r="BH460"/>
  <c r="BG460"/>
  <c r="BF460"/>
  <c r="T460"/>
  <c r="R460"/>
  <c r="P460"/>
  <c r="BI458"/>
  <c r="BH458"/>
  <c r="BG458"/>
  <c r="BF458"/>
  <c r="T458"/>
  <c r="R458"/>
  <c r="P458"/>
  <c r="BI455"/>
  <c r="BH455"/>
  <c r="BG455"/>
  <c r="BF455"/>
  <c r="T455"/>
  <c r="R455"/>
  <c r="P455"/>
  <c r="BI453"/>
  <c r="BH453"/>
  <c r="BG453"/>
  <c r="BF453"/>
  <c r="T453"/>
  <c r="R453"/>
  <c r="P453"/>
  <c r="BI450"/>
  <c r="BH450"/>
  <c r="BG450"/>
  <c r="BF450"/>
  <c r="T450"/>
  <c r="R450"/>
  <c r="P450"/>
  <c r="BI448"/>
  <c r="BH448"/>
  <c r="BG448"/>
  <c r="BF448"/>
  <c r="T448"/>
  <c r="R448"/>
  <c r="P448"/>
  <c r="BI444"/>
  <c r="BH444"/>
  <c r="BG444"/>
  <c r="BF444"/>
  <c r="T444"/>
  <c r="R444"/>
  <c r="P444"/>
  <c r="BI440"/>
  <c r="BH440"/>
  <c r="BG440"/>
  <c r="BF440"/>
  <c r="T440"/>
  <c r="R440"/>
  <c r="P440"/>
  <c r="BI437"/>
  <c r="BH437"/>
  <c r="BG437"/>
  <c r="BF437"/>
  <c r="T437"/>
  <c r="R437"/>
  <c r="P437"/>
  <c r="BI434"/>
  <c r="BH434"/>
  <c r="BG434"/>
  <c r="BF434"/>
  <c r="T434"/>
  <c r="R434"/>
  <c r="P434"/>
  <c r="BI432"/>
  <c r="BH432"/>
  <c r="BG432"/>
  <c r="BF432"/>
  <c r="T432"/>
  <c r="R432"/>
  <c r="P432"/>
  <c r="BI428"/>
  <c r="BH428"/>
  <c r="BG428"/>
  <c r="BF428"/>
  <c r="T428"/>
  <c r="R428"/>
  <c r="P428"/>
  <c r="BI426"/>
  <c r="BH426"/>
  <c r="BG426"/>
  <c r="BF426"/>
  <c r="T426"/>
  <c r="R426"/>
  <c r="P426"/>
  <c r="BI423"/>
  <c r="BH423"/>
  <c r="BG423"/>
  <c r="BF423"/>
  <c r="T423"/>
  <c r="R423"/>
  <c r="P423"/>
  <c r="BI421"/>
  <c r="BH421"/>
  <c r="BG421"/>
  <c r="BF421"/>
  <c r="T421"/>
  <c r="R421"/>
  <c r="P421"/>
  <c r="BI418"/>
  <c r="BH418"/>
  <c r="BG418"/>
  <c r="BF418"/>
  <c r="T418"/>
  <c r="R418"/>
  <c r="P418"/>
  <c r="BI415"/>
  <c r="BH415"/>
  <c r="BG415"/>
  <c r="BF415"/>
  <c r="T415"/>
  <c r="R415"/>
  <c r="P415"/>
  <c r="BI413"/>
  <c r="BH413"/>
  <c r="BG413"/>
  <c r="BF413"/>
  <c r="T413"/>
  <c r="R413"/>
  <c r="P413"/>
  <c r="BI411"/>
  <c r="BH411"/>
  <c r="BG411"/>
  <c r="BF411"/>
  <c r="T411"/>
  <c r="R411"/>
  <c r="P411"/>
  <c r="BI409"/>
  <c r="BH409"/>
  <c r="BG409"/>
  <c r="BF409"/>
  <c r="T409"/>
  <c r="R409"/>
  <c r="P409"/>
  <c r="BI407"/>
  <c r="BH407"/>
  <c r="BG407"/>
  <c r="BF407"/>
  <c r="T407"/>
  <c r="R407"/>
  <c r="P407"/>
  <c r="BI404"/>
  <c r="BH404"/>
  <c r="BG404"/>
  <c r="BF404"/>
  <c r="T404"/>
  <c r="R404"/>
  <c r="P404"/>
  <c r="BI401"/>
  <c r="BH401"/>
  <c r="BG401"/>
  <c r="BF401"/>
  <c r="T401"/>
  <c r="R401"/>
  <c r="P401"/>
  <c r="BI398"/>
  <c r="BH398"/>
  <c r="BG398"/>
  <c r="BF398"/>
  <c r="T398"/>
  <c r="R398"/>
  <c r="P398"/>
  <c r="BI394"/>
  <c r="BH394"/>
  <c r="BG394"/>
  <c r="BF394"/>
  <c r="T394"/>
  <c r="R394"/>
  <c r="P394"/>
  <c r="BI391"/>
  <c r="BH391"/>
  <c r="BG391"/>
  <c r="BF391"/>
  <c r="T391"/>
  <c r="R391"/>
  <c r="P391"/>
  <c r="BI388"/>
  <c r="BH388"/>
  <c r="BG388"/>
  <c r="BF388"/>
  <c r="T388"/>
  <c r="R388"/>
  <c r="P388"/>
  <c r="BI386"/>
  <c r="BH386"/>
  <c r="BG386"/>
  <c r="BF386"/>
  <c r="T386"/>
  <c r="R386"/>
  <c r="P386"/>
  <c r="BI384"/>
  <c r="BH384"/>
  <c r="BG384"/>
  <c r="BF384"/>
  <c r="T384"/>
  <c r="R384"/>
  <c r="P384"/>
  <c r="BI381"/>
  <c r="BH381"/>
  <c r="BG381"/>
  <c r="BF381"/>
  <c r="T381"/>
  <c r="R381"/>
  <c r="P381"/>
  <c r="BI378"/>
  <c r="BH378"/>
  <c r="BG378"/>
  <c r="BF378"/>
  <c r="T378"/>
  <c r="R378"/>
  <c r="P378"/>
  <c r="BI376"/>
  <c r="BH376"/>
  <c r="BG376"/>
  <c r="BF376"/>
  <c r="T376"/>
  <c r="R376"/>
  <c r="P376"/>
  <c r="BI374"/>
  <c r="BH374"/>
  <c r="BG374"/>
  <c r="BF374"/>
  <c r="T374"/>
  <c r="R374"/>
  <c r="P374"/>
  <c r="BI372"/>
  <c r="BH372"/>
  <c r="BG372"/>
  <c r="BF372"/>
  <c r="T372"/>
  <c r="R372"/>
  <c r="P372"/>
  <c r="BI370"/>
  <c r="BH370"/>
  <c r="BG370"/>
  <c r="BF370"/>
  <c r="T370"/>
  <c r="R370"/>
  <c r="P370"/>
  <c r="BI368"/>
  <c r="BH368"/>
  <c r="BG368"/>
  <c r="BF368"/>
  <c r="T368"/>
  <c r="R368"/>
  <c r="P368"/>
  <c r="BI366"/>
  <c r="BH366"/>
  <c r="BG366"/>
  <c r="BF366"/>
  <c r="T366"/>
  <c r="R366"/>
  <c r="P366"/>
  <c r="BI364"/>
  <c r="BH364"/>
  <c r="BG364"/>
  <c r="BF364"/>
  <c r="T364"/>
  <c r="R364"/>
  <c r="P364"/>
  <c r="BI362"/>
  <c r="BH362"/>
  <c r="BG362"/>
  <c r="BF362"/>
  <c r="T362"/>
  <c r="R362"/>
  <c r="P362"/>
  <c r="BI360"/>
  <c r="BH360"/>
  <c r="BG360"/>
  <c r="BF360"/>
  <c r="T360"/>
  <c r="R360"/>
  <c r="P360"/>
  <c r="BI358"/>
  <c r="BH358"/>
  <c r="BG358"/>
  <c r="BF358"/>
  <c r="T358"/>
  <c r="R358"/>
  <c r="P358"/>
  <c r="BI356"/>
  <c r="BH356"/>
  <c r="BG356"/>
  <c r="BF356"/>
  <c r="T356"/>
  <c r="R356"/>
  <c r="P356"/>
  <c r="BI354"/>
  <c r="BH354"/>
  <c r="BG354"/>
  <c r="BF354"/>
  <c r="T354"/>
  <c r="R354"/>
  <c r="P354"/>
  <c r="BI352"/>
  <c r="BH352"/>
  <c r="BG352"/>
  <c r="BF352"/>
  <c r="T352"/>
  <c r="R352"/>
  <c r="P352"/>
  <c r="BI350"/>
  <c r="BH350"/>
  <c r="BG350"/>
  <c r="BF350"/>
  <c r="T350"/>
  <c r="R350"/>
  <c r="P350"/>
  <c r="BI348"/>
  <c r="BH348"/>
  <c r="BG348"/>
  <c r="BF348"/>
  <c r="T348"/>
  <c r="R348"/>
  <c r="P348"/>
  <c r="BI346"/>
  <c r="BH346"/>
  <c r="BG346"/>
  <c r="BF346"/>
  <c r="T346"/>
  <c r="R346"/>
  <c r="P346"/>
  <c r="BI343"/>
  <c r="BH343"/>
  <c r="BG343"/>
  <c r="BF343"/>
  <c r="T343"/>
  <c r="R343"/>
  <c r="P343"/>
  <c r="BI340"/>
  <c r="BH340"/>
  <c r="BG340"/>
  <c r="BF340"/>
  <c r="T340"/>
  <c r="R340"/>
  <c r="P340"/>
  <c r="BI337"/>
  <c r="BH337"/>
  <c r="BG337"/>
  <c r="BF337"/>
  <c r="T337"/>
  <c r="R337"/>
  <c r="P337"/>
  <c r="BI335"/>
  <c r="BH335"/>
  <c r="BG335"/>
  <c r="BF335"/>
  <c r="T335"/>
  <c r="R335"/>
  <c r="P335"/>
  <c r="BI332"/>
  <c r="BH332"/>
  <c r="BG332"/>
  <c r="BF332"/>
  <c r="T332"/>
  <c r="R332"/>
  <c r="P332"/>
  <c r="BI330"/>
  <c r="BH330"/>
  <c r="BG330"/>
  <c r="BF330"/>
  <c r="T330"/>
  <c r="R330"/>
  <c r="P330"/>
  <c r="BI327"/>
  <c r="BH327"/>
  <c r="BG327"/>
  <c r="BF327"/>
  <c r="T327"/>
  <c r="R327"/>
  <c r="P327"/>
  <c r="BI324"/>
  <c r="BH324"/>
  <c r="BG324"/>
  <c r="BF324"/>
  <c r="T324"/>
  <c r="R324"/>
  <c r="P324"/>
  <c r="BI322"/>
  <c r="BH322"/>
  <c r="BG322"/>
  <c r="BF322"/>
  <c r="T322"/>
  <c r="R322"/>
  <c r="P322"/>
  <c r="BI319"/>
  <c r="BH319"/>
  <c r="BG319"/>
  <c r="BF319"/>
  <c r="T319"/>
  <c r="R319"/>
  <c r="P319"/>
  <c r="BI317"/>
  <c r="BH317"/>
  <c r="BG317"/>
  <c r="BF317"/>
  <c r="T317"/>
  <c r="R317"/>
  <c r="P317"/>
  <c r="BI314"/>
  <c r="BH314"/>
  <c r="BG314"/>
  <c r="BF314"/>
  <c r="T314"/>
  <c r="R314"/>
  <c r="P314"/>
  <c r="BI312"/>
  <c r="BH312"/>
  <c r="BG312"/>
  <c r="BF312"/>
  <c r="T312"/>
  <c r="R312"/>
  <c r="P312"/>
  <c r="BI309"/>
  <c r="BH309"/>
  <c r="BG309"/>
  <c r="BF309"/>
  <c r="T309"/>
  <c r="R309"/>
  <c r="P309"/>
  <c r="BI306"/>
  <c r="BH306"/>
  <c r="BG306"/>
  <c r="BF306"/>
  <c r="T306"/>
  <c r="R306"/>
  <c r="P306"/>
  <c r="BI304"/>
  <c r="BH304"/>
  <c r="BG304"/>
  <c r="BF304"/>
  <c r="T304"/>
  <c r="R304"/>
  <c r="P304"/>
  <c r="BI302"/>
  <c r="BH302"/>
  <c r="BG302"/>
  <c r="BF302"/>
  <c r="T302"/>
  <c r="R302"/>
  <c r="P302"/>
  <c r="BI300"/>
  <c r="BH300"/>
  <c r="BG300"/>
  <c r="BF300"/>
  <c r="T300"/>
  <c r="R300"/>
  <c r="P300"/>
  <c r="BI298"/>
  <c r="BH298"/>
  <c r="BG298"/>
  <c r="BF298"/>
  <c r="T298"/>
  <c r="R298"/>
  <c r="P298"/>
  <c r="BI296"/>
  <c r="BH296"/>
  <c r="BG296"/>
  <c r="BF296"/>
  <c r="T296"/>
  <c r="R296"/>
  <c r="P296"/>
  <c r="BI294"/>
  <c r="BH294"/>
  <c r="BG294"/>
  <c r="BF294"/>
  <c r="T294"/>
  <c r="R294"/>
  <c r="P294"/>
  <c r="BI292"/>
  <c r="BH292"/>
  <c r="BG292"/>
  <c r="BF292"/>
  <c r="T292"/>
  <c r="R292"/>
  <c r="P292"/>
  <c r="BI290"/>
  <c r="BH290"/>
  <c r="BG290"/>
  <c r="BF290"/>
  <c r="T290"/>
  <c r="R290"/>
  <c r="P290"/>
  <c r="BI288"/>
  <c r="BH288"/>
  <c r="BG288"/>
  <c r="BF288"/>
  <c r="T288"/>
  <c r="R288"/>
  <c r="P288"/>
  <c r="BI286"/>
  <c r="BH286"/>
  <c r="BG286"/>
  <c r="BF286"/>
  <c r="T286"/>
  <c r="R286"/>
  <c r="P286"/>
  <c r="BI283"/>
  <c r="BH283"/>
  <c r="BG283"/>
  <c r="BF283"/>
  <c r="T283"/>
  <c r="R283"/>
  <c r="P283"/>
  <c r="BI281"/>
  <c r="BH281"/>
  <c r="BG281"/>
  <c r="BF281"/>
  <c r="T281"/>
  <c r="R281"/>
  <c r="P281"/>
  <c r="BI279"/>
  <c r="BH279"/>
  <c r="BG279"/>
  <c r="BF279"/>
  <c r="T279"/>
  <c r="R279"/>
  <c r="P279"/>
  <c r="BI277"/>
  <c r="BH277"/>
  <c r="BG277"/>
  <c r="BF277"/>
  <c r="T277"/>
  <c r="R277"/>
  <c r="P277"/>
  <c r="BI275"/>
  <c r="BH275"/>
  <c r="BG275"/>
  <c r="BF275"/>
  <c r="T275"/>
  <c r="R275"/>
  <c r="P275"/>
  <c r="BI272"/>
  <c r="BH272"/>
  <c r="BG272"/>
  <c r="BF272"/>
  <c r="T272"/>
  <c r="R272"/>
  <c r="P272"/>
  <c r="BI269"/>
  <c r="BH269"/>
  <c r="BG269"/>
  <c r="BF269"/>
  <c r="T269"/>
  <c r="R269"/>
  <c r="P269"/>
  <c r="BI267"/>
  <c r="BH267"/>
  <c r="BG267"/>
  <c r="BF267"/>
  <c r="T267"/>
  <c r="R267"/>
  <c r="P267"/>
  <c r="BI264"/>
  <c r="BH264"/>
  <c r="BG264"/>
  <c r="BF264"/>
  <c r="T264"/>
  <c r="R264"/>
  <c r="P264"/>
  <c r="BI262"/>
  <c r="BH262"/>
  <c r="BG262"/>
  <c r="BF262"/>
  <c r="T262"/>
  <c r="R262"/>
  <c r="P262"/>
  <c r="BI260"/>
  <c r="BH260"/>
  <c r="BG260"/>
  <c r="BF260"/>
  <c r="T260"/>
  <c r="R260"/>
  <c r="P260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40"/>
  <c r="BH240"/>
  <c r="BG240"/>
  <c r="BF240"/>
  <c r="T240"/>
  <c r="R240"/>
  <c r="P240"/>
  <c r="BI238"/>
  <c r="BH238"/>
  <c r="BG238"/>
  <c r="BF238"/>
  <c r="T238"/>
  <c r="R238"/>
  <c r="P238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8"/>
  <c r="BH208"/>
  <c r="BG208"/>
  <c r="BF208"/>
  <c r="T208"/>
  <c r="R208"/>
  <c r="P208"/>
  <c r="BI205"/>
  <c r="BH205"/>
  <c r="BG205"/>
  <c r="BF205"/>
  <c r="T205"/>
  <c r="R205"/>
  <c r="P205"/>
  <c r="BI203"/>
  <c r="BH203"/>
  <c r="BG203"/>
  <c r="BF203"/>
  <c r="T203"/>
  <c r="R203"/>
  <c r="P203"/>
  <c r="BI200"/>
  <c r="BH200"/>
  <c r="BG200"/>
  <c r="BF200"/>
  <c r="T200"/>
  <c r="R200"/>
  <c r="P200"/>
  <c r="BI198"/>
  <c r="BH198"/>
  <c r="BG198"/>
  <c r="BF198"/>
  <c r="T198"/>
  <c r="R198"/>
  <c r="P198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5"/>
  <c r="BH175"/>
  <c r="BG175"/>
  <c r="BF175"/>
  <c r="T175"/>
  <c r="R175"/>
  <c r="P175"/>
  <c r="BI173"/>
  <c r="BH173"/>
  <c r="BG173"/>
  <c r="BF173"/>
  <c r="T173"/>
  <c r="R173"/>
  <c r="P173"/>
  <c r="BI168"/>
  <c r="BH168"/>
  <c r="BG168"/>
  <c r="BF168"/>
  <c r="T168"/>
  <c r="R168"/>
  <c r="P168"/>
  <c r="BI165"/>
  <c r="BH165"/>
  <c r="BG165"/>
  <c r="BF165"/>
  <c r="T165"/>
  <c r="R165"/>
  <c r="P165"/>
  <c r="BI163"/>
  <c r="BH163"/>
  <c r="BG163"/>
  <c r="BF163"/>
  <c r="T163"/>
  <c r="R163"/>
  <c r="P163"/>
  <c r="BI160"/>
  <c r="BH160"/>
  <c r="BG160"/>
  <c r="BF160"/>
  <c r="T160"/>
  <c r="R160"/>
  <c r="P160"/>
  <c r="BI156"/>
  <c r="BH156"/>
  <c r="BG156"/>
  <c r="BF156"/>
  <c r="T156"/>
  <c r="R156"/>
  <c r="P156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29"/>
  <c r="BH129"/>
  <c r="BG129"/>
  <c r="BF129"/>
  <c r="T129"/>
  <c r="R129"/>
  <c r="P129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BI116"/>
  <c r="BH116"/>
  <c r="BG116"/>
  <c r="BF116"/>
  <c r="T116"/>
  <c r="R116"/>
  <c r="P116"/>
  <c r="BI112"/>
  <c r="BH112"/>
  <c r="BG112"/>
  <c r="BF112"/>
  <c r="T112"/>
  <c r="R112"/>
  <c r="P112"/>
  <c r="BI108"/>
  <c r="BH108"/>
  <c r="BG108"/>
  <c r="BF108"/>
  <c r="T108"/>
  <c r="T107"/>
  <c r="R108"/>
  <c r="R107"/>
  <c r="P108"/>
  <c r="P107"/>
  <c r="J102"/>
  <c r="F101"/>
  <c r="F99"/>
  <c r="E97"/>
  <c r="J55"/>
  <c r="F54"/>
  <c r="F52"/>
  <c r="E50"/>
  <c r="J21"/>
  <c r="E21"/>
  <c r="J101"/>
  <c r="J20"/>
  <c r="J18"/>
  <c r="E18"/>
  <c r="F102"/>
  <c r="J17"/>
  <c r="J12"/>
  <c r="J52"/>
  <c r="E7"/>
  <c r="E48"/>
  <c i="1" r="L50"/>
  <c r="AM50"/>
  <c r="AM49"/>
  <c r="L49"/>
  <c r="AM47"/>
  <c r="L47"/>
  <c r="L45"/>
  <c r="L44"/>
  <c i="2" r="J247"/>
  <c r="BK249"/>
  <c r="J275"/>
  <c r="J219"/>
  <c r="BK217"/>
  <c r="BK185"/>
  <c i="3" r="BK94"/>
  <c i="2" r="BK283"/>
  <c r="J168"/>
  <c r="BK264"/>
  <c r="J570"/>
  <c r="J444"/>
  <c r="J225"/>
  <c i="3" r="J139"/>
  <c i="2" r="J551"/>
  <c r="J229"/>
  <c r="J279"/>
  <c r="BK354"/>
  <c r="BK294"/>
  <c r="J223"/>
  <c r="BK173"/>
  <c i="3" r="J132"/>
  <c i="2" r="J517"/>
  <c r="J434"/>
  <c r="J394"/>
  <c r="J362"/>
  <c r="BK260"/>
  <c r="BK536"/>
  <c r="BK437"/>
  <c i="3" r="J108"/>
  <c i="2" r="BK558"/>
  <c r="J108"/>
  <c r="J508"/>
  <c r="J119"/>
  <c r="BK279"/>
  <c r="J178"/>
  <c r="BK388"/>
  <c i="3" r="BK132"/>
  <c i="2" r="BK215"/>
  <c r="BK243"/>
  <c r="BK182"/>
  <c r="J198"/>
  <c r="J152"/>
  <c r="J539"/>
  <c r="BK472"/>
  <c i="3" r="J106"/>
  <c i="2" r="BK219"/>
  <c r="J191"/>
  <c r="J254"/>
  <c r="J411"/>
  <c r="BK146"/>
  <c r="BK193"/>
  <c i="3" r="BK135"/>
  <c i="2" r="BK560"/>
  <c r="BK306"/>
  <c r="BK290"/>
  <c r="BK296"/>
  <c r="BK245"/>
  <c r="J217"/>
  <c r="BK428"/>
  <c r="J565"/>
  <c r="BK163"/>
  <c r="J370"/>
  <c r="J545"/>
  <c r="BK493"/>
  <c r="J404"/>
  <c r="J294"/>
  <c i="3" r="J110"/>
  <c i="2" r="J142"/>
  <c r="J532"/>
  <c r="J149"/>
  <c r="J129"/>
  <c r="BK213"/>
  <c r="J548"/>
  <c r="BK348"/>
  <c i="3" r="BK126"/>
  <c i="2" r="J296"/>
  <c r="J426"/>
  <c r="BK432"/>
  <c r="BK517"/>
  <c r="J180"/>
  <c r="BK229"/>
  <c r="J136"/>
  <c r="BK475"/>
  <c i="3" r="J112"/>
  <c i="2" r="BK570"/>
  <c r="J195"/>
  <c r="BK211"/>
  <c r="J200"/>
  <c r="BK258"/>
  <c r="J319"/>
  <c r="BK254"/>
  <c r="BK200"/>
  <c i="3" r="BK123"/>
  <c i="2" r="BK542"/>
  <c r="J472"/>
  <c r="J437"/>
  <c r="J245"/>
  <c r="J586"/>
  <c r="J173"/>
  <c r="BK577"/>
  <c r="BK484"/>
  <c i="3" r="J96"/>
  <c i="2" r="J286"/>
  <c r="BK309"/>
  <c r="BK548"/>
  <c r="J227"/>
  <c r="J264"/>
  <c r="J300"/>
  <c r="J132"/>
  <c r="BK142"/>
  <c i="3" r="J119"/>
  <c i="2" r="BK426"/>
  <c r="BK358"/>
  <c r="J484"/>
  <c r="J418"/>
  <c r="BK168"/>
  <c r="J243"/>
  <c r="J240"/>
  <c i="3" r="BK119"/>
  <c r="BK106"/>
  <c i="2" r="J465"/>
  <c r="BK225"/>
  <c r="J346"/>
  <c r="BK376"/>
  <c r="J352"/>
  <c r="J277"/>
  <c r="J249"/>
  <c r="BK337"/>
  <c r="BK513"/>
  <c r="BK539"/>
  <c r="BK526"/>
  <c r="BK409"/>
  <c r="J298"/>
  <c r="J112"/>
  <c r="J364"/>
  <c r="BK532"/>
  <c r="BK317"/>
  <c r="BK300"/>
  <c r="J374"/>
  <c r="J366"/>
  <c r="BK233"/>
  <c r="BK506"/>
  <c i="3" r="J115"/>
  <c i="2" r="J490"/>
  <c r="BK391"/>
  <c r="BK324"/>
  <c r="J555"/>
  <c r="BK368"/>
  <c r="J251"/>
  <c r="J600"/>
  <c r="BK269"/>
  <c r="J593"/>
  <c r="J267"/>
  <c r="J139"/>
  <c r="J203"/>
  <c r="BK122"/>
  <c i="3" r="J135"/>
  <c i="2" r="J589"/>
  <c r="BK275"/>
  <c r="J292"/>
  <c r="BK360"/>
  <c r="BK356"/>
  <c r="BK231"/>
  <c r="BK286"/>
  <c r="J288"/>
  <c r="J582"/>
  <c r="J421"/>
  <c r="J312"/>
  <c r="J458"/>
  <c r="BK545"/>
  <c r="BK423"/>
  <c r="BK586"/>
  <c i="3" r="BK129"/>
  <c i="2" r="J523"/>
  <c r="J415"/>
  <c r="J125"/>
  <c r="J493"/>
  <c r="J165"/>
  <c r="J560"/>
  <c r="J423"/>
  <c r="BK593"/>
  <c r="BK551"/>
  <c r="BK129"/>
  <c r="BK189"/>
  <c r="BK462"/>
  <c r="J156"/>
  <c r="BK152"/>
  <c r="BK125"/>
  <c r="BK603"/>
  <c r="BK398"/>
  <c r="J221"/>
  <c r="BK160"/>
  <c r="BK370"/>
  <c r="BK499"/>
  <c i="3" r="BK110"/>
  <c i="2" r="J462"/>
  <c r="BK444"/>
  <c r="BK468"/>
  <c r="BK205"/>
  <c r="BK208"/>
  <c r="J146"/>
  <c r="BK596"/>
  <c i="3" r="J88"/>
  <c i="2" r="J238"/>
  <c r="BK312"/>
  <c r="BK366"/>
  <c r="BK413"/>
  <c r="J368"/>
  <c r="J262"/>
  <c r="J205"/>
  <c i="3" r="BK90"/>
  <c i="2" r="BK319"/>
  <c r="BK292"/>
  <c r="J503"/>
  <c r="BK523"/>
  <c r="BK314"/>
  <c r="BK281"/>
  <c i="3" r="J102"/>
  <c i="2" r="J260"/>
  <c r="BK195"/>
  <c r="BK108"/>
  <c r="J499"/>
  <c r="BK394"/>
  <c r="BK180"/>
  <c i="3" r="BK121"/>
  <c r="BK102"/>
  <c i="2" r="J568"/>
  <c r="J603"/>
  <c r="BK404"/>
  <c r="BK374"/>
  <c r="J193"/>
  <c r="J215"/>
  <c r="J596"/>
  <c r="BK481"/>
  <c r="BK340"/>
  <c r="BK251"/>
  <c r="J233"/>
  <c r="J506"/>
  <c i="3" r="J142"/>
  <c i="2" r="J481"/>
  <c r="BK364"/>
  <c r="BK381"/>
  <c r="BK563"/>
  <c r="BK565"/>
  <c r="J211"/>
  <c r="J563"/>
  <c r="J309"/>
  <c r="BK343"/>
  <c r="BK156"/>
  <c r="BK600"/>
  <c r="J290"/>
  <c r="J182"/>
  <c i="3" r="J126"/>
  <c i="2" r="BK372"/>
  <c r="BK256"/>
  <c r="BK401"/>
  <c r="BK450"/>
  <c r="J401"/>
  <c r="BK267"/>
  <c r="J258"/>
  <c i="3" r="BK117"/>
  <c i="2" r="BK378"/>
  <c r="J134"/>
  <c r="J231"/>
  <c r="BK227"/>
  <c r="J450"/>
  <c r="BK322"/>
  <c i="3" r="BK139"/>
  <c r="J94"/>
  <c i="2" r="J496"/>
  <c r="BK470"/>
  <c r="BK434"/>
  <c r="BK589"/>
  <c r="J116"/>
  <c r="BK568"/>
  <c r="J302"/>
  <c i="3" r="J129"/>
  <c i="2" r="J317"/>
  <c r="BK418"/>
  <c r="J391"/>
  <c r="BK277"/>
  <c r="J388"/>
  <c r="BK288"/>
  <c r="J453"/>
  <c i="3" r="BK112"/>
  <c i="2" r="BK460"/>
  <c r="J376"/>
  <c r="BK421"/>
  <c r="J542"/>
  <c r="J440"/>
  <c r="BK327"/>
  <c r="J358"/>
  <c i="3" r="J123"/>
  <c i="2" r="J281"/>
  <c r="J577"/>
  <c r="BK132"/>
  <c i="1" r="AS54"/>
  <c i="3" r="J90"/>
  <c i="2" r="J187"/>
  <c r="J580"/>
  <c r="J163"/>
  <c r="BK136"/>
  <c r="J384"/>
  <c r="J208"/>
  <c r="BK175"/>
  <c r="J607"/>
  <c r="BK335"/>
  <c r="J468"/>
  <c r="J409"/>
  <c r="BK235"/>
  <c r="BK238"/>
  <c r="J324"/>
  <c r="J573"/>
  <c r="BK520"/>
  <c r="J350"/>
  <c r="J335"/>
  <c r="J272"/>
  <c r="J160"/>
  <c r="J398"/>
  <c i="3" r="BK96"/>
  <c i="2" r="BK149"/>
  <c r="BK582"/>
  <c r="BK165"/>
  <c r="BK116"/>
  <c r="J185"/>
  <c r="J478"/>
  <c r="J306"/>
  <c i="3" r="BK115"/>
  <c i="2" r="BK119"/>
  <c r="J536"/>
  <c r="BK134"/>
  <c r="J413"/>
  <c r="BK440"/>
  <c r="J386"/>
  <c r="BK350"/>
  <c i="3" r="BK108"/>
  <c i="2" r="BK455"/>
  <c r="BK352"/>
  <c r="BK330"/>
  <c r="J448"/>
  <c r="BK411"/>
  <c r="BK112"/>
  <c r="J235"/>
  <c i="3" r="J121"/>
  <c i="2" r="J360"/>
  <c r="BK139"/>
  <c r="J269"/>
  <c r="BK607"/>
  <c r="BK187"/>
  <c r="BK415"/>
  <c r="J322"/>
  <c i="3" r="BK88"/>
  <c i="2" r="BK573"/>
  <c r="J378"/>
  <c r="BK178"/>
  <c r="J314"/>
  <c r="BK298"/>
  <c r="J332"/>
  <c r="J330"/>
  <c i="3" r="BK142"/>
  <c i="2" r="J256"/>
  <c r="BK496"/>
  <c r="BK262"/>
  <c r="J213"/>
  <c r="BK453"/>
  <c r="BK508"/>
  <c r="J381"/>
  <c r="J460"/>
  <c r="BK465"/>
  <c r="J327"/>
  <c r="J455"/>
  <c r="BK555"/>
  <c r="BK487"/>
  <c i="3" r="J99"/>
  <c i="2" r="BK223"/>
  <c r="J122"/>
  <c r="BK510"/>
  <c r="J475"/>
  <c r="BK332"/>
  <c r="BK458"/>
  <c r="J283"/>
  <c r="BK580"/>
  <c r="J510"/>
  <c r="J513"/>
  <c r="BK478"/>
  <c r="BK407"/>
  <c r="J558"/>
  <c r="J354"/>
  <c i="3" r="J92"/>
  <c i="2" r="BK448"/>
  <c r="BK384"/>
  <c r="BK304"/>
  <c r="J343"/>
  <c r="BK386"/>
  <c r="BK191"/>
  <c r="J520"/>
  <c i="3" r="BK92"/>
  <c i="2" r="J189"/>
  <c r="BK529"/>
  <c r="J175"/>
  <c r="BK203"/>
  <c r="BK221"/>
  <c r="J529"/>
  <c r="J340"/>
  <c r="J526"/>
  <c r="J487"/>
  <c r="BK362"/>
  <c r="J348"/>
  <c r="BK240"/>
  <c r="BK247"/>
  <c r="BK272"/>
  <c i="3" r="BK99"/>
  <c i="2" r="J337"/>
  <c r="J304"/>
  <c r="BK302"/>
  <c r="J356"/>
  <c r="J470"/>
  <c r="BK198"/>
  <c r="BK503"/>
  <c i="3" r="J117"/>
  <c i="2" r="BK346"/>
  <c r="J407"/>
  <c r="J428"/>
  <c r="BK490"/>
  <c r="J372"/>
  <c r="J432"/>
  <c i="3" r="F35"/>
  <c i="2" l="1" r="BK111"/>
  <c r="J111"/>
  <c r="J62"/>
  <c r="T159"/>
  <c r="BK197"/>
  <c r="J197"/>
  <c r="J68"/>
  <c r="P242"/>
  <c r="P253"/>
  <c r="P266"/>
  <c r="BK397"/>
  <c r="J397"/>
  <c r="J74"/>
  <c r="T447"/>
  <c r="T502"/>
  <c r="P554"/>
  <c r="BK585"/>
  <c r="J585"/>
  <c r="J81"/>
  <c r="T592"/>
  <c i="3" r="R98"/>
  <c i="2" r="P111"/>
  <c r="P159"/>
  <c r="P197"/>
  <c r="R285"/>
  <c r="P397"/>
  <c r="BK474"/>
  <c r="J474"/>
  <c r="J76"/>
  <c r="R502"/>
  <c r="T554"/>
  <c r="T585"/>
  <c r="R599"/>
  <c r="R111"/>
  <c r="T145"/>
  <c r="P172"/>
  <c r="T184"/>
  <c r="T285"/>
  <c r="T380"/>
  <c r="R447"/>
  <c r="P502"/>
  <c r="R535"/>
  <c r="P576"/>
  <c r="BK592"/>
  <c r="P599"/>
  <c i="3" r="BK87"/>
  <c r="BK98"/>
  <c r="J98"/>
  <c r="J62"/>
  <c r="T98"/>
  <c r="T125"/>
  <c i="2" r="BK145"/>
  <c r="J145"/>
  <c r="J63"/>
  <c r="R197"/>
  <c r="R242"/>
  <c r="T253"/>
  <c r="R397"/>
  <c r="BK554"/>
  <c r="J554"/>
  <c r="J79"/>
  <c i="3" r="T105"/>
  <c i="2" r="P145"/>
  <c r="T197"/>
  <c r="T242"/>
  <c r="R253"/>
  <c r="R266"/>
  <c r="P474"/>
  <c r="R576"/>
  <c i="3" r="P98"/>
  <c r="BK138"/>
  <c r="J138"/>
  <c r="J65"/>
  <c i="2" r="BK159"/>
  <c r="J159"/>
  <c r="J64"/>
  <c r="R172"/>
  <c r="P184"/>
  <c r="BK242"/>
  <c r="J242"/>
  <c r="J69"/>
  <c r="BK253"/>
  <c r="J253"/>
  <c r="J70"/>
  <c r="BK266"/>
  <c r="J266"/>
  <c r="J71"/>
  <c r="T266"/>
  <c r="BK380"/>
  <c r="J380"/>
  <c r="J73"/>
  <c r="T397"/>
  <c r="BK502"/>
  <c r="J502"/>
  <c r="J77"/>
  <c r="T535"/>
  <c r="T576"/>
  <c r="BK599"/>
  <c r="J599"/>
  <c r="J84"/>
  <c i="3" r="P87"/>
  <c r="P105"/>
  <c r="R125"/>
  <c r="P138"/>
  <c i="2" r="T111"/>
  <c r="T106"/>
  <c r="R145"/>
  <c r="T172"/>
  <c r="R184"/>
  <c r="P285"/>
  <c r="R380"/>
  <c r="BK447"/>
  <c r="J447"/>
  <c r="J75"/>
  <c r="T474"/>
  <c r="P535"/>
  <c r="BK576"/>
  <c r="J576"/>
  <c r="J80"/>
  <c r="P585"/>
  <c r="P592"/>
  <c r="P591"/>
  <c r="T599"/>
  <c i="3" r="T87"/>
  <c r="R105"/>
  <c r="P125"/>
  <c r="R138"/>
  <c i="2" r="R159"/>
  <c r="BK172"/>
  <c r="J172"/>
  <c r="J66"/>
  <c r="BK184"/>
  <c r="J184"/>
  <c r="J67"/>
  <c r="BK285"/>
  <c r="J285"/>
  <c r="J72"/>
  <c r="P380"/>
  <c r="P447"/>
  <c r="R474"/>
  <c r="BK535"/>
  <c r="J535"/>
  <c r="J78"/>
  <c r="R554"/>
  <c r="R585"/>
  <c r="R592"/>
  <c r="R591"/>
  <c i="3" r="R87"/>
  <c r="R86"/>
  <c r="R85"/>
  <c r="BK105"/>
  <c r="J105"/>
  <c r="J63"/>
  <c r="BK125"/>
  <c r="J125"/>
  <c r="J64"/>
  <c r="T138"/>
  <c i="2" r="BK107"/>
  <c r="BK106"/>
  <c r="J106"/>
  <c r="J60"/>
  <c r="BK606"/>
  <c r="J606"/>
  <c r="J85"/>
  <c i="3" r="J52"/>
  <c r="BE112"/>
  <c r="BE119"/>
  <c i="2" r="J592"/>
  <c r="J83"/>
  <c i="3" r="E48"/>
  <c r="J54"/>
  <c r="BE110"/>
  <c r="BE123"/>
  <c i="2" r="J107"/>
  <c r="J61"/>
  <c i="3" r="BE99"/>
  <c r="BE117"/>
  <c r="BE135"/>
  <c r="BE96"/>
  <c r="BE121"/>
  <c r="F82"/>
  <c r="BE102"/>
  <c r="BE106"/>
  <c r="BE129"/>
  <c r="BE139"/>
  <c r="BE142"/>
  <c i="1" r="BB56"/>
  <c i="3" r="BE88"/>
  <c r="BE90"/>
  <c r="BE92"/>
  <c r="BE94"/>
  <c r="BE108"/>
  <c r="BE115"/>
  <c r="BE126"/>
  <c r="BE132"/>
  <c i="2" r="BE314"/>
  <c r="BE324"/>
  <c r="BE332"/>
  <c r="BE343"/>
  <c r="BE346"/>
  <c r="BE368"/>
  <c r="BE411"/>
  <c r="BE413"/>
  <c r="BE415"/>
  <c r="BE418"/>
  <c r="BE432"/>
  <c r="BE444"/>
  <c r="BE470"/>
  <c r="BE496"/>
  <c r="BE499"/>
  <c r="J54"/>
  <c r="J99"/>
  <c r="BE112"/>
  <c r="BE116"/>
  <c r="BE136"/>
  <c r="BE152"/>
  <c r="BE185"/>
  <c r="BE187"/>
  <c r="BE189"/>
  <c r="BE191"/>
  <c r="BE198"/>
  <c r="BE243"/>
  <c r="BE245"/>
  <c r="BE247"/>
  <c r="BE254"/>
  <c r="BE256"/>
  <c r="BE277"/>
  <c r="BE306"/>
  <c r="BE391"/>
  <c r="BE401"/>
  <c r="BE404"/>
  <c r="BE407"/>
  <c r="BE423"/>
  <c r="BE426"/>
  <c r="BE455"/>
  <c r="BE460"/>
  <c r="BE513"/>
  <c r="BE517"/>
  <c r="BE570"/>
  <c r="BE580"/>
  <c r="BE582"/>
  <c r="BE589"/>
  <c r="BE600"/>
  <c r="BE119"/>
  <c r="BE125"/>
  <c r="BE129"/>
  <c r="BE142"/>
  <c r="BE149"/>
  <c r="BE156"/>
  <c r="BE163"/>
  <c r="BE182"/>
  <c r="BE195"/>
  <c r="BE208"/>
  <c r="BE211"/>
  <c r="BE213"/>
  <c r="BE238"/>
  <c r="BE240"/>
  <c r="BE264"/>
  <c r="BE358"/>
  <c r="BE360"/>
  <c r="BE362"/>
  <c r="BE364"/>
  <c r="BE372"/>
  <c r="BE374"/>
  <c r="BE475"/>
  <c r="E95"/>
  <c r="BE122"/>
  <c r="BE132"/>
  <c r="BE178"/>
  <c r="BE180"/>
  <c r="BE258"/>
  <c r="BE283"/>
  <c r="BE286"/>
  <c r="BE290"/>
  <c r="BE309"/>
  <c r="BE322"/>
  <c r="BE354"/>
  <c r="BE428"/>
  <c r="BE434"/>
  <c r="BE448"/>
  <c r="BE450"/>
  <c r="BE458"/>
  <c r="BE465"/>
  <c r="BE472"/>
  <c r="BE481"/>
  <c r="BE508"/>
  <c r="BE526"/>
  <c r="BE529"/>
  <c r="BE542"/>
  <c r="BE548"/>
  <c r="BE551"/>
  <c r="BE560"/>
  <c r="BE563"/>
  <c r="BE603"/>
  <c r="BE108"/>
  <c r="BE134"/>
  <c r="BE165"/>
  <c r="BE175"/>
  <c r="BE200"/>
  <c r="BE231"/>
  <c r="BE233"/>
  <c r="BE235"/>
  <c r="BE249"/>
  <c r="BE262"/>
  <c r="BE275"/>
  <c r="BE304"/>
  <c r="BE317"/>
  <c r="BE319"/>
  <c r="BE366"/>
  <c r="BE394"/>
  <c r="BE421"/>
  <c r="BE484"/>
  <c r="BE487"/>
  <c r="BE532"/>
  <c r="BE539"/>
  <c r="BE568"/>
  <c r="BE573"/>
  <c r="F55"/>
  <c r="BE139"/>
  <c r="BE203"/>
  <c r="BE225"/>
  <c r="BE260"/>
  <c r="BE294"/>
  <c r="BE348"/>
  <c r="BE376"/>
  <c r="BE386"/>
  <c r="BE453"/>
  <c r="BE462"/>
  <c r="BE478"/>
  <c r="BE490"/>
  <c r="BE493"/>
  <c r="BE520"/>
  <c r="BE523"/>
  <c r="BE545"/>
  <c r="BE593"/>
  <c r="BE596"/>
  <c r="BE146"/>
  <c r="BE160"/>
  <c r="BE193"/>
  <c r="BE205"/>
  <c r="BE215"/>
  <c r="BE217"/>
  <c r="BE219"/>
  <c r="BE221"/>
  <c r="BE223"/>
  <c r="BE267"/>
  <c r="BE269"/>
  <c r="BE272"/>
  <c r="BE279"/>
  <c r="BE281"/>
  <c r="BE288"/>
  <c r="BE296"/>
  <c r="BE298"/>
  <c r="BE300"/>
  <c r="BE327"/>
  <c r="BE330"/>
  <c r="BE335"/>
  <c r="BE337"/>
  <c r="BE340"/>
  <c r="BE356"/>
  <c r="BE378"/>
  <c r="BE381"/>
  <c r="BE437"/>
  <c r="BE536"/>
  <c r="BE555"/>
  <c r="BE565"/>
  <c r="BE577"/>
  <c r="BE168"/>
  <c r="BE173"/>
  <c r="BE227"/>
  <c r="BE229"/>
  <c r="BE251"/>
  <c r="BE292"/>
  <c r="BE302"/>
  <c r="BE312"/>
  <c r="BE350"/>
  <c r="BE352"/>
  <c r="BE370"/>
  <c r="BE384"/>
  <c r="BE388"/>
  <c r="BE398"/>
  <c r="BE409"/>
  <c r="BE440"/>
  <c r="BE468"/>
  <c r="BE503"/>
  <c r="BE506"/>
  <c r="BE510"/>
  <c r="BE558"/>
  <c r="BE586"/>
  <c r="BE607"/>
  <c r="F35"/>
  <c i="1" r="BB55"/>
  <c r="BB54"/>
  <c r="AX54"/>
  <c i="2" r="F36"/>
  <c i="1" r="BC55"/>
  <c i="2" r="F37"/>
  <c i="1" r="BD55"/>
  <c i="2" r="F34"/>
  <c i="1" r="BA55"/>
  <c i="3" r="F37"/>
  <c i="1" r="BD56"/>
  <c i="3" r="J34"/>
  <c i="1" r="AW56"/>
  <c i="2" r="J34"/>
  <c i="1" r="AW55"/>
  <c i="3" r="F36"/>
  <c i="1" r="BC56"/>
  <c i="3" r="F34"/>
  <c i="1" r="BA56"/>
  <c i="2" l="1" r="P106"/>
  <c r="R106"/>
  <c r="BK171"/>
  <c r="J171"/>
  <c r="J65"/>
  <c i="3" r="BK86"/>
  <c r="J86"/>
  <c r="J60"/>
  <c i="2" r="BK591"/>
  <c r="J591"/>
  <c r="J82"/>
  <c i="3" r="P86"/>
  <c r="P85"/>
  <c i="1" r="AU56"/>
  <c i="2" r="P171"/>
  <c r="P105"/>
  <c i="1" r="AU55"/>
  <c i="2" r="T171"/>
  <c r="R171"/>
  <c r="R105"/>
  <c r="T591"/>
  <c i="3" r="T86"/>
  <c r="T85"/>
  <c r="J87"/>
  <c r="J61"/>
  <c i="2" r="BK105"/>
  <c r="J105"/>
  <c i="1" r="BD54"/>
  <c r="W33"/>
  <c i="3" r="J33"/>
  <c i="1" r="AV56"/>
  <c r="AT56"/>
  <c i="2" r="F33"/>
  <c i="1" r="AZ55"/>
  <c r="BA54"/>
  <c r="W30"/>
  <c r="BC54"/>
  <c r="W32"/>
  <c r="W31"/>
  <c i="3" r="F33"/>
  <c i="1" r="AZ56"/>
  <c i="2" r="J33"/>
  <c i="1" r="AV55"/>
  <c r="AT55"/>
  <c i="2" r="J30"/>
  <c i="1" r="AG55"/>
  <c i="2" l="1" r="T105"/>
  <c i="3" r="BK85"/>
  <c r="J85"/>
  <c i="1" r="AN55"/>
  <c i="2" r="J59"/>
  <c r="J39"/>
  <c i="3" r="J30"/>
  <c i="1" r="AG56"/>
  <c r="AZ54"/>
  <c r="AV54"/>
  <c r="AK29"/>
  <c r="AY54"/>
  <c r="AU54"/>
  <c r="AW54"/>
  <c r="AK30"/>
  <c i="3" l="1" r="J39"/>
  <c r="J59"/>
  <c i="1" r="AN56"/>
  <c r="AG54"/>
  <c r="AT54"/>
  <c r="W29"/>
  <c l="1" r="AN54"/>
  <c r="AK26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<sst xmlns="http://schemas.openxmlformats.org/spreadsheetml/2006/main">
  <si>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</si>
  <si>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</si>
  <si>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</si>
  <si>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</si>
  <si>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</si>
  <si>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{e7041389-966e-4964-97b5-8f1c3c36f851}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</si>
  <si>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</si>
  <si>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</si>
  <si>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</si>
  <si>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</si>
  <si>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</si>
  <si>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</si>
  <si>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</si>
  <si>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</si>
  <si>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25_06_HavNem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</si>
  <si>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</si>
  <si>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</si>
  <si>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Centrum Paliativní péče - (Stavba) Zasedací místnost, WC, Konzultační místnost</t>
  </si>
  <si>
    <t>KSO:</t>
  </si>
  <si>
    <t/>
  </si>
  <si>
    <t>CC-CZ:</t>
  </si>
  <si>
    <t>Místo:</t>
  </si>
  <si>
    <t>Nemocnice Havířov</t>
  </si>
  <si>
    <t>Datum:</t>
  </si>
  <si>
    <t>10. 9. 2023</t>
  </si>
  <si>
    <t>Zadavatel:</t>
  </si>
  <si>
    <t>IČ:</t>
  </si>
  <si>
    <t>00844896</t>
  </si>
  <si>
    <t>Nemocnice Havířov, p.o.</t>
  </si>
  <si>
    <t>DIČ:</t>
  </si>
  <si>
    <t>CZ00844896</t>
  </si>
  <si>
    <t>Účastník:</t>
  </si>
  <si>
    <t>Vyplň údaj</t>
  </si>
  <si>
    <t>Projektant:</t>
  </si>
  <si>
    <t xml:space="preserve"> </t>
  </si>
  <si>
    <t>True</t>
  </si>
  <si>
    <t>Zpracovatel:</t>
  </si>
  <si>
    <t>06369201</t>
  </si>
  <si>
    <t>Amun Pro s.r.o.</t>
  </si>
  <si>
    <t>CZ06369201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</si>
  <si>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</si>
  <si>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</si>
  <si>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</si>
  <si>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</si>
  <si>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</si>
  <si>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</si>
  <si>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</si>
  <si>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</si>
  <si>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</si>
  <si>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</si>
  <si>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</si>
  <si>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</si>
  <si>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</si>
  <si>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</si>
  <si>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</si>
  <si>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</si>
  <si>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</si>
  <si>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</si>
  <si>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</si>
  <si>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</si>
  <si>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</si>
  <si>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</si>
  <si>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</si>
  <si>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</si>
  <si>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</si>
  <si>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</si>
  <si>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</si>
  <si>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</si>
  <si>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</si>
  <si>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</si>
  <si>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</si>
  <si>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</si>
  <si>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</si>
  <si>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</si>
  <si>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</si>
  <si>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</si>
  <si>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</si>
  <si>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</si>
  <si>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</si>
  <si>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</si>
  <si>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</si>
  <si>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</si>
  <si>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Zasedací místnost, WC</t>
  </si>
  <si>
    <t>STA</t>
  </si>
  <si>
    <t>1</t>
  </si>
  <si>
    <t>{0083349e-f9d5-487b-8c29-f977a4e6ac98}</t>
  </si>
  <si>
    <t>2</t>
  </si>
  <si>
    <t>02</t>
  </si>
  <si>
    <t>Konzultační místnost</t>
  </si>
  <si>
    <t>{b42e065f-8880-450b-83d3-8f88f68b32e5}</t>
  </si>
  <si>
    <t>KRYCÍ LIST SOUPISU PRACÍ</t>
  </si>
  <si>
    <t>Objekt:</t>
  </si>
  <si>
    <t>01 - Zasedací místnost, WC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</si>
  <si>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</si>
  <si>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</si>
  <si>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</si>
  <si>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</si>
  <si>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</si>
  <si>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</si>
  <si>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</si>
  <si>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</si>
  <si>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</si>
  <si>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</si>
  <si>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</si>
  <si>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</si>
  <si>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</si>
  <si>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</si>
  <si>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</si>
  <si>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</si>
  <si>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742 - Elektroinstalace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</si>
  <si>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</si>
  <si>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</si>
  <si>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</si>
  <si>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</si>
  <si>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</si>
  <si>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</si>
  <si>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</si>
  <si>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786 - Dokončovací práce - čalounické úpravy</t>
  </si>
  <si>
    <t>HZS - Hodinové zúčtovací sazby</t>
  </si>
  <si>
    <t>VRN - Vedlejší rozpočtové náklady</t>
  </si>
  <si>
    <t xml:space="preserve">    VRN2 - Příprava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</si>
  <si>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</si>
  <si>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</si>
  <si>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</si>
  <si>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</si>
  <si>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</si>
  <si>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</si>
  <si>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</si>
  <si>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</si>
  <si>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</si>
  <si>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</si>
  <si>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</si>
  <si>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</si>
  <si>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</si>
  <si>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</si>
  <si>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</si>
  <si>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</si>
  <si>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</si>
  <si>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</si>
  <si>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</si>
  <si>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</si>
  <si>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</si>
  <si>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342272215</t>
  </si>
  <si>
    <t>Příčka z pórobetonových hladkých tvárnic na tenkovrstvou maltu tl 75 mm</t>
  </si>
  <si>
    <t>m2</t>
  </si>
  <si>
    <t>CS ÚRS 2023 02</t>
  </si>
  <si>
    <t>4</t>
  </si>
  <si>
    <t>1349661758</t>
  </si>
  <si>
    <t>PP</t>
  </si>
  <si>
    <t>Příčky z pórobetonových tvárnic hladkých na tenké maltové lože objemová hmotnost do 500 kg/m3, tloušťka příčky 75 mm</t>
  </si>
  <si>
    <t>Online PSC</t>
  </si>
  <si>
    <t>https://podminky.urs.cz/item/CS_URS_2023_02/342272215</t>
  </si>
  <si>
    <t>6</t>
  </si>
  <si>
    <t>Úpravy povrchů, podlahy a osazování výplní</t>
  </si>
  <si>
    <t>612131101</t>
  </si>
  <si>
    <t>Cementový postřik vnitřních stěn nanášený celoplošně ručně</t>
  </si>
  <si>
    <t>879265986</t>
  </si>
  <si>
    <t>Podkladní a spojovací vrstva vnitřních omítaných ploch cementový postřik nanášený ručně celoplošně stěn</t>
  </si>
  <si>
    <t>https://podminky.urs.cz/item/CS_URS_2023_02/612131101</t>
  </si>
  <si>
    <t>VV</t>
  </si>
  <si>
    <t>10,2*3+22,6*3</t>
  </si>
  <si>
    <t>612135002</t>
  </si>
  <si>
    <t>Vyrovnání podkladu vnitřních stěn maltou cementovou tl do 10 mm</t>
  </si>
  <si>
    <t>-367049487</t>
  </si>
  <si>
    <t>Vyrovnání nerovností podkladu vnitřních omítaných ploch maltou, tloušťky do 10 mm cementovou stěn</t>
  </si>
  <si>
    <t>https://podminky.urs.cz/item/CS_URS_2023_02/612135002</t>
  </si>
  <si>
    <t>612135092</t>
  </si>
  <si>
    <t>Příplatek k vyrovnání vnitřních stěn maltou cementovou za každých dalších 5 mm tl</t>
  </si>
  <si>
    <t>-1939658814</t>
  </si>
  <si>
    <t>Vyrovnání nerovností podkladu vnitřních omítaných ploch Příplatek k ceně za každých dalších 5 mm tloušťky podkladní vrstvy přes 10 mm maltou cementovou stěn</t>
  </si>
  <si>
    <t>https://podminky.urs.cz/item/CS_URS_2023_02/612135092</t>
  </si>
  <si>
    <t>5</t>
  </si>
  <si>
    <t>612142001</t>
  </si>
  <si>
    <t>Potažení vnitřních ploch pletivem v ploše nebo pruzích, na plném podkladu sklovláknitým vtlačením do tmelu stěn</t>
  </si>
  <si>
    <t>-1340950253</t>
  </si>
  <si>
    <t>98,4*1,3</t>
  </si>
  <si>
    <t>612311131</t>
  </si>
  <si>
    <t>Potažení vnitřních stěn vápenným štukem tloušťky do 3 mm</t>
  </si>
  <si>
    <t>-2132102789</t>
  </si>
  <si>
    <t>Potažení vnitřních ploch vápenným štukem tloušťky do 3 mm svislých konstrukcí stěn</t>
  </si>
  <si>
    <t>https://podminky.urs.cz/item/CS_URS_2023_02/612311131</t>
  </si>
  <si>
    <t>98,4*1,1</t>
  </si>
  <si>
    <t>7</t>
  </si>
  <si>
    <t>612315222</t>
  </si>
  <si>
    <t>Vápenná štuková omítka malých ploch přes 0,09 do 0,25 m2 na stěnách</t>
  </si>
  <si>
    <t>kus</t>
  </si>
  <si>
    <t>-1720763059</t>
  </si>
  <si>
    <t>Vápenná omítka jednotlivých malých ploch štuková na stěnách, plochy jednotlivě přes 0,09 do 0,25 m2</t>
  </si>
  <si>
    <t>https://podminky.urs.cz/item/CS_URS_2023_02/612315222</t>
  </si>
  <si>
    <t>8</t>
  </si>
  <si>
    <t>M</t>
  </si>
  <si>
    <t>55331485</t>
  </si>
  <si>
    <t>zárubeň jednokřídlá ocelová pro zdění tl stěny 110-150mm rozměru 600/1970, 2100mm</t>
  </si>
  <si>
    <t>-773928199</t>
  </si>
  <si>
    <t>9</t>
  </si>
  <si>
    <t>55331719</t>
  </si>
  <si>
    <t>zárubeň dvoukřídlá ocelová pro dodatečnou montáž tl stěny 160-200mm rozměru 1250/1970, 2100mm</t>
  </si>
  <si>
    <t>-1856198054</t>
  </si>
  <si>
    <t>10</t>
  </si>
  <si>
    <t>619995001</t>
  </si>
  <si>
    <t>Začištění omítek kolem oken, dveří, podlah nebo obkladů</t>
  </si>
  <si>
    <t>m</t>
  </si>
  <si>
    <t>1486149668</t>
  </si>
  <si>
    <t>Začištění omítek (s dodáním hmot) kolem oken, dveří, podlah, obkladů apod.</t>
  </si>
  <si>
    <t>https://podminky.urs.cz/item/CS_URS_2023_02/619995001</t>
  </si>
  <si>
    <t>11</t>
  </si>
  <si>
    <t>642942611</t>
  </si>
  <si>
    <t>Osazování zárubní nebo rámů dveřních kovových do 2,5 m2 na montážní pěnu</t>
  </si>
  <si>
    <t>906757918</t>
  </si>
  <si>
    <t>Osazování zárubní nebo rámů kovových dveřních lisovaných nebo z úhelníků bez dveřních křídel na montážní pěnu, plochy otvoru do 2,5 m2</t>
  </si>
  <si>
    <t>https://podminky.urs.cz/item/CS_URS_2023_02/642942611</t>
  </si>
  <si>
    <t>642942721</t>
  </si>
  <si>
    <t>Osazování zárubní nebo rámů dveřních kovových přes 2,5 do 4,5 m2 na montážní pěnu</t>
  </si>
  <si>
    <t>-1480355274</t>
  </si>
  <si>
    <t>Osazování zárubní nebo rámů kovových dveřních lisovaných nebo z úhelníků bez dveřních křídel na montážní pěnu, plochy otvoru přes 2,5 do 4,5 m2</t>
  </si>
  <si>
    <t>https://podminky.urs.cz/item/CS_URS_2023_02/642942721</t>
  </si>
  <si>
    <t>Ostatní konstrukce a práce, bourání</t>
  </si>
  <si>
    <t>13</t>
  </si>
  <si>
    <t>949101111</t>
  </si>
  <si>
    <t>Lešení pomocné pro objekty pozemních staveb s lešeňovou podlahou v do 1,9 m zatížení do 150 kg/m2</t>
  </si>
  <si>
    <t>597821797</t>
  </si>
  <si>
    <t>Lešení pomocné pracovní pro objekty pozemních staveb pro zatížení do 150 kg/m2, o výšce lešeňové podlahy do 1,9 m</t>
  </si>
  <si>
    <t>https://podminky.urs.cz/item/CS_URS_2023_02/949101111</t>
  </si>
  <si>
    <t>14</t>
  </si>
  <si>
    <t>965046111</t>
  </si>
  <si>
    <t>Broušení stávajících betonových podlah úběr do 3 mm</t>
  </si>
  <si>
    <t>-452844373</t>
  </si>
  <si>
    <t>https://podminky.urs.cz/item/CS_URS_2023_02/965046111</t>
  </si>
  <si>
    <t>15</t>
  </si>
  <si>
    <t>965046119</t>
  </si>
  <si>
    <t>Příplatek k broušení stávajících betonových podlah za každý další 1 mm úběru</t>
  </si>
  <si>
    <t>742851896</t>
  </si>
  <si>
    <t>Broušení stávajících betonových podlah Příplatek k ceně za každý další 1 mm úběru</t>
  </si>
  <si>
    <t>https://podminky.urs.cz/item/CS_URS_2023_02/965046119</t>
  </si>
  <si>
    <t>35*7</t>
  </si>
  <si>
    <t>16</t>
  </si>
  <si>
    <t>978013191</t>
  </si>
  <si>
    <t>Otlučení (osekání) vnitřní vápenné nebo vápenocementové omítky stěn v rozsahu přes 50 do 100 %</t>
  </si>
  <si>
    <t>-672069736</t>
  </si>
  <si>
    <t>Otlučení vápenných nebo vápenocementových omítek vnitřních ploch stěn s vyškrabáním spar, s očištěním zdiva, v rozsahu přes 50 do 100 %</t>
  </si>
  <si>
    <t>https://podminky.urs.cz/item/CS_URS_2023_02/978013191</t>
  </si>
  <si>
    <t>997</t>
  </si>
  <si>
    <t>Přesun sutě</t>
  </si>
  <si>
    <t>17</t>
  </si>
  <si>
    <t>997013153</t>
  </si>
  <si>
    <t>Vnitrostaveništní doprava suti a vybouraných hmot pro budovy v přes 9 do 12 m s omezením mechanizace</t>
  </si>
  <si>
    <t>t</t>
  </si>
  <si>
    <t>1709891876</t>
  </si>
  <si>
    <t>Vnitrostaveništní doprava suti a vybouraných hmot vodorovně do 50 m svisle s omezením mechanizace pro budovy a haly výšky přes 9 do 12 m</t>
  </si>
  <si>
    <t>https://podminky.urs.cz/item/CS_URS_2023_02/997013153</t>
  </si>
  <si>
    <t>18</t>
  </si>
  <si>
    <t>997013501</t>
  </si>
  <si>
    <t>Odvoz suti a vybouraných hmot na skládku nebo meziskládku do 1 km se složením</t>
  </si>
  <si>
    <t>1986057828</t>
  </si>
  <si>
    <t>19</t>
  </si>
  <si>
    <t>997013509</t>
  </si>
  <si>
    <t>Příplatek k odvozu suti a vybouraných hmot na skládku ZKD 1 km přes 1 km</t>
  </si>
  <si>
    <t>2007601432</t>
  </si>
  <si>
    <t>6,8*20</t>
  </si>
  <si>
    <t>20</t>
  </si>
  <si>
    <t>997013631</t>
  </si>
  <si>
    <t>Poplatek za uložení na skládce (skládkovné) stavebního odpadu směsného kód odpadu 17 09 04</t>
  </si>
  <si>
    <t>-1314660912</t>
  </si>
  <si>
    <t>Poplatek za uložení stavebního odpadu na skládce (skládkovné) směsného stavebního a demoličního zatříděného do Katalogu odpadů pod kódem 17 09 04</t>
  </si>
  <si>
    <t>https://podminky.urs.cz/item/CS_URS_2023_02/997013631</t>
  </si>
  <si>
    <t>PSV</t>
  </si>
  <si>
    <t>Práce a dodávky PSV</t>
  </si>
  <si>
    <t>721</t>
  </si>
  <si>
    <t>Zdravotechnika - vnitřní kanalizace</t>
  </si>
  <si>
    <t>721174043</t>
  </si>
  <si>
    <t>Potrubí z trub polypropylenových připojovací DN 50</t>
  </si>
  <si>
    <t>-1096071977</t>
  </si>
  <si>
    <t>22</t>
  </si>
  <si>
    <t>721210813</t>
  </si>
  <si>
    <t>Demontáž kanalizačního příslušenství vpustí podlahových DN 100</t>
  </si>
  <si>
    <t>1168604325</t>
  </si>
  <si>
    <t>https://podminky.urs.cz/item/CS_URS_2023_02/721210813</t>
  </si>
  <si>
    <t>23</t>
  </si>
  <si>
    <t>721211421</t>
  </si>
  <si>
    <t>D+M Podlahové vpusti se svislým odtokem DN 50/75/110 mřížka nerez 115x115, vč. úpravy a dopojení na stávající kanalizaci</t>
  </si>
  <si>
    <t>-990402361</t>
  </si>
  <si>
    <t>24</t>
  </si>
  <si>
    <t>721290822</t>
  </si>
  <si>
    <t xml:space="preserve">Vnitrostaveništní přemístění vybouraných (demontovaných) hmot  vnitřní kanalizace vodorovně do 100 m v objektech výšky přes 6 do 12 m</t>
  </si>
  <si>
    <t>556107587</t>
  </si>
  <si>
    <t>Vnitrostaveništní přemístění vybouraných (demontovaných) hmot vnitřní kanalizace vodorovně do 100 m v objektech výšky přes 6 do 12 m</t>
  </si>
  <si>
    <t>25</t>
  </si>
  <si>
    <t>998721102</t>
  </si>
  <si>
    <t xml:space="preserve">Přesun hmot pro vnitřní kanalizace  stanovený z hmotnosti přesunovaného materiálu vodorovná dopravní vzdálenost do 50 m v objektech výšky přes 6 do 12 m</t>
  </si>
  <si>
    <t>-2090459224</t>
  </si>
  <si>
    <t>Přesun hmot pro vnitřní kanalizace stanovený z hmotnosti přesunovaného materiálu vodorovná dopravní vzdálenost do 50 m v objektech výšky přes 6 do 12 m</t>
  </si>
  <si>
    <t>722</t>
  </si>
  <si>
    <t>Zdravotechnika - vnitřní vodovod</t>
  </si>
  <si>
    <t>26</t>
  </si>
  <si>
    <t>722170801</t>
  </si>
  <si>
    <t xml:space="preserve">Demontáž rozvodů vody z plastů  do Ø 25 mm</t>
  </si>
  <si>
    <t>-467832424</t>
  </si>
  <si>
    <t>Demontáž rozvodů vody z plastů do Ø 25 mm</t>
  </si>
  <si>
    <t>27</t>
  </si>
  <si>
    <t>722174022</t>
  </si>
  <si>
    <t>Potrubí z plastových trubek z polypropylenu PPR svařovaných polyfúzně PN 20 (SDR 6) D 20 x 3,4, vč. tvarovek, ucpávek</t>
  </si>
  <si>
    <t>854190256</t>
  </si>
  <si>
    <t>28</t>
  </si>
  <si>
    <t>722181221</t>
  </si>
  <si>
    <t xml:space="preserve">Ochrana potrubí  termoizolačními trubicemi z pěnového polyetylenu PE přilepenými v příčných a podélných spojích, tloušťky izolace přes 6 do 9 mm, vnitřního průměru izolace DN do 22 mm</t>
  </si>
  <si>
    <t>-145357946</t>
  </si>
  <si>
    <t>Ochrana potrubí termoizolačními trubicemi z pěnového polyetylenu PE přilepenými v příčných a podélných spojích, tloušťky izolace přes 6 do 9 mm, vnitřního průměru izolace DN do 22 mm</t>
  </si>
  <si>
    <t>29</t>
  </si>
  <si>
    <t>722181241</t>
  </si>
  <si>
    <t xml:space="preserve">Ochrana potrubí  termoizolačními trubicemi z pěnového polyetylenu PE přilepenými v příčných a podélných spojích, tloušťky izolace přes 13 do 20 mm, vnitřního průměru izolace DN do 22 mm</t>
  </si>
  <si>
    <t>-1279355941</t>
  </si>
  <si>
    <t>Ochrana potrubí termoizolačními trubicemi z pěnového polyetylenu PE přilepenými v příčných a podélných spojích, tloušťky izolace přes 13 do 20 mm, vnitřního průměru izolace DN do 22 mm</t>
  </si>
  <si>
    <t>30</t>
  </si>
  <si>
    <t>722290822</t>
  </si>
  <si>
    <t xml:space="preserve">Vnitrostaveništní přemístění vybouraných (demontovaných) hmot  vnitřní vodovod vodorovně do 100 m v objektech výšky přes 6 do 12 m</t>
  </si>
  <si>
    <t>-1447168953</t>
  </si>
  <si>
    <t>Vnitrostaveništní přemístění vybouraných (demontovaných) hmot vnitřní vodovod vodorovně do 100 m v objektech výšky přes 6 do 12 m</t>
  </si>
  <si>
    <t>31</t>
  </si>
  <si>
    <t>998722102</t>
  </si>
  <si>
    <t xml:space="preserve">Přesun hmot pro vnitřní vodovod  stanovený z hmotnosti přesunovaného materiálu vodorovná dopravní vzdálenost do 50 m v objektech výšky přes 6 do 12 m</t>
  </si>
  <si>
    <t>28897545</t>
  </si>
  <si>
    <t>Přesun hmot pro vnitřní vodovod stanovený z hmotnosti přesunovaného materiálu vodorovná dopravní vzdálenost do 50 m v objektech výšky přes 6 do 12 m</t>
  </si>
  <si>
    <t>725</t>
  </si>
  <si>
    <t>Zdravotechnika - zařizovací předměty</t>
  </si>
  <si>
    <t>36</t>
  </si>
  <si>
    <t>725110811</t>
  </si>
  <si>
    <t xml:space="preserve">Demontáž klozetů  splachovacích s nádrží nebo tlakovým splachovačem</t>
  </si>
  <si>
    <t>soubor</t>
  </si>
  <si>
    <t>-1054558132</t>
  </si>
  <si>
    <t>Demontáž klozetů splachovacích s nádrží nebo tlakovým splachovačem</t>
  </si>
  <si>
    <t>37</t>
  </si>
  <si>
    <t>725112022</t>
  </si>
  <si>
    <t>Klozet keramický závěsný na nosné stěny s hlubokým splachováním odpad vodorovný</t>
  </si>
  <si>
    <t>-709721192</t>
  </si>
  <si>
    <t>Zařízení záchodů klozety keramické závěsné na nosné stěny s hlubokým splachováním odpad vodorovný</t>
  </si>
  <si>
    <t>https://podminky.urs.cz/item/CS_URS_2023_02/725112022</t>
  </si>
  <si>
    <t>41</t>
  </si>
  <si>
    <t>725210821</t>
  </si>
  <si>
    <t xml:space="preserve">Demontáž umyvadel  bez výtokových armatur umyvadel</t>
  </si>
  <si>
    <t>893048876</t>
  </si>
  <si>
    <t>Demontáž umyvadel bez výtokových armatur umyvadel</t>
  </si>
  <si>
    <t>38</t>
  </si>
  <si>
    <t>725211615</t>
  </si>
  <si>
    <t>Umyvadlo keramické bílé šířky 500 mm s krytem na sifon připevněné na stěnu šrouby</t>
  </si>
  <si>
    <t>361637032</t>
  </si>
  <si>
    <t>Umyvadla keramická bílá bez výtokových armatur připevněná na stěnu šrouby s krytem na sifon (polosloupem), šířka umyvadla 500 mm</t>
  </si>
  <si>
    <t>https://podminky.urs.cz/item/CS_URS_2023_02/725211615</t>
  </si>
  <si>
    <t>42</t>
  </si>
  <si>
    <t>725211616</t>
  </si>
  <si>
    <t>Umyvadlo keramické bílé šířky 550 mm s krytem na sifon připevněné na stěnu šrouby</t>
  </si>
  <si>
    <t>-1069172636</t>
  </si>
  <si>
    <t>Umyvadla keramická bílá bez výtokových armatur připevněná na stěnu šrouby s krytem na sifon (polosloupem), šířka umyvadla 550 mm</t>
  </si>
  <si>
    <t>https://podminky.urs.cz/item/CS_URS_2023_02/725211616</t>
  </si>
  <si>
    <t>43</t>
  </si>
  <si>
    <t>725310823</t>
  </si>
  <si>
    <t xml:space="preserve">Demontáž dřezů jednodílných  bez výtokových armatur vestavěných v kuchyňských sestavách</t>
  </si>
  <si>
    <t>788553963</t>
  </si>
  <si>
    <t>Demontáž dřezů jednodílných bez výtokových armatur vestavěných v kuchyňských sestavách</t>
  </si>
  <si>
    <t>44</t>
  </si>
  <si>
    <t>725311121</t>
  </si>
  <si>
    <t>Dřezy bez výtokových armatur jednoduché se zápachovou uzávěrkou nerezové s odkapávací plochou 560x480 mm a miskou</t>
  </si>
  <si>
    <t>-119166055</t>
  </si>
  <si>
    <t>45</t>
  </si>
  <si>
    <t>725590812</t>
  </si>
  <si>
    <t xml:space="preserve">Vnitrostaveništní přemístění vybouraných (demontovaných) hmot  zařizovacích předmětů vodorovně do 100 m v objektech výšky přes 6 do 12 m</t>
  </si>
  <si>
    <t>-937622239</t>
  </si>
  <si>
    <t>Vnitrostaveništní přemístění vybouraných (demontovaných) hmot zařizovacích předmětů vodorovně do 100 m v objektech výšky přes 6 do 12 m</t>
  </si>
  <si>
    <t>46</t>
  </si>
  <si>
    <t>725813111</t>
  </si>
  <si>
    <t>Ventily rohové vč. připojovací trubičky nebo flexi hadičky G 1/2"</t>
  </si>
  <si>
    <t>1515151457</t>
  </si>
  <si>
    <t>47</t>
  </si>
  <si>
    <t>725820801</t>
  </si>
  <si>
    <t xml:space="preserve">Demontáž baterií  nástěnných do G 3/4</t>
  </si>
  <si>
    <t>-1037210888</t>
  </si>
  <si>
    <t>Demontáž baterií nástěnných do G 3/4</t>
  </si>
  <si>
    <t>48</t>
  </si>
  <si>
    <t>725821329</t>
  </si>
  <si>
    <t>Baterie dřezové stojánkové pákové s otáčivým ústím a délkou ramínka s vytahovací sprškou</t>
  </si>
  <si>
    <t>-330475925</t>
  </si>
  <si>
    <t>39</t>
  </si>
  <si>
    <t>725822611</t>
  </si>
  <si>
    <t>Baterie umyvadlové stojánkové pákové bez výpusti</t>
  </si>
  <si>
    <t>-1602568079</t>
  </si>
  <si>
    <t>49</t>
  </si>
  <si>
    <t>725840850</t>
  </si>
  <si>
    <t xml:space="preserve">Demontáž baterií sprchových  diferenciálních do G 3/4 x 1</t>
  </si>
  <si>
    <t>-1092556334</t>
  </si>
  <si>
    <t>Demontáž baterií sprchových diferenciálních do G 3/4 x 1</t>
  </si>
  <si>
    <t>50</t>
  </si>
  <si>
    <t>725841312</t>
  </si>
  <si>
    <t>Baterie sprchové nástěnné pákové vč. sprchové hlavice a držáku</t>
  </si>
  <si>
    <t>239041484</t>
  </si>
  <si>
    <t>D+M Baterie sprchové podomítkové pákové vč. sprchové hlavice a držáku</t>
  </si>
  <si>
    <t>51</t>
  </si>
  <si>
    <t>725860811</t>
  </si>
  <si>
    <t xml:space="preserve">Demontáž zápachových uzávěrek pro zařizovací předměty  jednoduchých</t>
  </si>
  <si>
    <t>602013511</t>
  </si>
  <si>
    <t>Demontáž zápachových uzávěrek pro zařizovací předměty jednoduchých</t>
  </si>
  <si>
    <t>52</t>
  </si>
  <si>
    <t>725861102</t>
  </si>
  <si>
    <t>Zápachové uzávěrky zařizovacích předmětů pro umyvadla DN 40</t>
  </si>
  <si>
    <t>734523518</t>
  </si>
  <si>
    <t>53</t>
  </si>
  <si>
    <t>725862113</t>
  </si>
  <si>
    <t>Zápachové uzávěrky zařizovacích předmětů pro dřezy s přípojkou pro pračku nebo myčku DN 40/50</t>
  </si>
  <si>
    <t>-1932553790</t>
  </si>
  <si>
    <t>40</t>
  </si>
  <si>
    <t>726111031.GBT</t>
  </si>
  <si>
    <t xml:space="preserve">Instalační předstěna Kombifix pro klozet s ovládáním zepředu v 1080 závěsný </t>
  </si>
  <si>
    <t>1435558669</t>
  </si>
  <si>
    <t>https://podminky.urs.cz/item/CS_URS_2023_02/726111031.GBT</t>
  </si>
  <si>
    <t>54</t>
  </si>
  <si>
    <t>78149102R</t>
  </si>
  <si>
    <t>Montáž vybavení sociálního zázemí</t>
  </si>
  <si>
    <t>celek</t>
  </si>
  <si>
    <t>1556312577</t>
  </si>
  <si>
    <t>55</t>
  </si>
  <si>
    <t>998725102</t>
  </si>
  <si>
    <t xml:space="preserve">Přesun hmot pro zařizovací předměty  stanovený z hmotnosti přesunovaného materiálu vodorovná dopravní vzdálenost do 50 m v objektech výšky přes 6 do 12 m</t>
  </si>
  <si>
    <t>-1735045472</t>
  </si>
  <si>
    <t>Přesun hmot pro zařizovací předměty stanovený z hmotnosti přesunovaného materiálu vodorovná dopravní vzdálenost do 50 m v objektech výšky přes 6 do 12 m</t>
  </si>
  <si>
    <t>733</t>
  </si>
  <si>
    <t>Ústřední vytápění - rozvodné potrubí</t>
  </si>
  <si>
    <t>56</t>
  </si>
  <si>
    <t>733110803</t>
  </si>
  <si>
    <t>Demontáž potrubí z trubek ocelových závitových DN do 15</t>
  </si>
  <si>
    <t>684591200</t>
  </si>
  <si>
    <t>57</t>
  </si>
  <si>
    <t>733223301</t>
  </si>
  <si>
    <t>Potrubí z trubek měděných tvrdých spojovaných lisováním PN 16, T= +110°C Ø 15/1</t>
  </si>
  <si>
    <t>-791925500</t>
  </si>
  <si>
    <t>58</t>
  </si>
  <si>
    <t>733291101</t>
  </si>
  <si>
    <t>Zkoušky těsnosti potrubí z trubek měděných Ø do 35/1,5</t>
  </si>
  <si>
    <t>-769050048</t>
  </si>
  <si>
    <t>59</t>
  </si>
  <si>
    <t>733293902</t>
  </si>
  <si>
    <t>Opravy rozvodů potrubí z trubek měděných vsazení odbočky na stávající potrubí o rozměrech Ø 15/1</t>
  </si>
  <si>
    <t>2039108235</t>
  </si>
  <si>
    <t>60</t>
  </si>
  <si>
    <t>998733102</t>
  </si>
  <si>
    <t>Přesun hmot pro rozvody potrubí stanovený z hmotnosti přesunovaného materiálu vodorovná dopravní vzdálenost do 50 m v objektech výšky přes 6 do 12 m</t>
  </si>
  <si>
    <t>1266178102</t>
  </si>
  <si>
    <t>734</t>
  </si>
  <si>
    <t>Ústřední vytápění - armatury</t>
  </si>
  <si>
    <t>61</t>
  </si>
  <si>
    <t>734200812</t>
  </si>
  <si>
    <t>Demontáž armatur závitových s jedním závitem přes 1/2 do G 1</t>
  </si>
  <si>
    <t>493137804</t>
  </si>
  <si>
    <t>62</t>
  </si>
  <si>
    <t>734209105</t>
  </si>
  <si>
    <t>Montáž závitových armatur s 1 závitem G 1 (DN 25)</t>
  </si>
  <si>
    <t>-981087891</t>
  </si>
  <si>
    <t>63</t>
  </si>
  <si>
    <t>6000052360M</t>
  </si>
  <si>
    <t>Termostatická hlavice bílá s ochranou proti odcizení</t>
  </si>
  <si>
    <t>32</t>
  </si>
  <si>
    <t>-15532127</t>
  </si>
  <si>
    <t>64</t>
  </si>
  <si>
    <t>6000052235</t>
  </si>
  <si>
    <t>Ventil termostatický 1/2" přímý s automatickým omezením průtoku</t>
  </si>
  <si>
    <t>-997966380</t>
  </si>
  <si>
    <t>65</t>
  </si>
  <si>
    <t>734261717</t>
  </si>
  <si>
    <t>Šroubení regulační radiátorové přímé s vypouštěním G 1/2</t>
  </si>
  <si>
    <t>-945764490</t>
  </si>
  <si>
    <t>66</t>
  </si>
  <si>
    <t>998734102</t>
  </si>
  <si>
    <t>Přesun hmot pro armatury stanovený z hmotnosti přesunovaného materiálu vodorovná dopravní vzdálenost do 50 m v objektech výšky přes 6 do 12 m</t>
  </si>
  <si>
    <t>-2043490515</t>
  </si>
  <si>
    <t>735</t>
  </si>
  <si>
    <t>Ústřední vytápění - otopná tělesa</t>
  </si>
  <si>
    <t>67</t>
  </si>
  <si>
    <t>735000912</t>
  </si>
  <si>
    <t>Regulace otopného systému při opravách vyregulování dvojregulačních ventilů a kohoutů s termostatickým ovládáním</t>
  </si>
  <si>
    <t>-447021115</t>
  </si>
  <si>
    <t>68</t>
  </si>
  <si>
    <t>735151475.KRD</t>
  </si>
  <si>
    <t>Otopné těleso panelové dvoudeskové 1 přídavná přestupní plocha, typ 21 výška/délka 600/800 mm výkon 1030 W</t>
  </si>
  <si>
    <t>-1116535714</t>
  </si>
  <si>
    <t>https://podminky.urs.cz/item/CS_URS_2023_02/735151475.KRD</t>
  </si>
  <si>
    <t>69</t>
  </si>
  <si>
    <t>735151580.KRD</t>
  </si>
  <si>
    <t>Otopné těleso panelové dvoudeskové 2 přídavné přestupní plochy, typ 22 výška/délka 600/1400 mm výkon 2351 W</t>
  </si>
  <si>
    <t>-1866929316</t>
  </si>
  <si>
    <t>https://podminky.urs.cz/item/CS_URS_2023_02/735151580.KRD</t>
  </si>
  <si>
    <t>70</t>
  </si>
  <si>
    <t>735161811</t>
  </si>
  <si>
    <t>Demontáž otopných těles trubkových s hliníkovými lamelami, stavební délky do 1500 mm</t>
  </si>
  <si>
    <t>-1556603884</t>
  </si>
  <si>
    <t>71</t>
  </si>
  <si>
    <t>735191905</t>
  </si>
  <si>
    <t>Ostatní opravy otopných těles odvzdušnění tělesa</t>
  </si>
  <si>
    <t>-187836403</t>
  </si>
  <si>
    <t>72</t>
  </si>
  <si>
    <t>735291800</t>
  </si>
  <si>
    <t>Demontáž konzol nebo držáků otopných těles, registrů, konvektorů do odpadu</t>
  </si>
  <si>
    <t>1779200322</t>
  </si>
  <si>
    <t>73</t>
  </si>
  <si>
    <t>735494811</t>
  </si>
  <si>
    <t>Vypuštění vody z otopných soustav bez kotlů, ohříváků, zásobníků a nádrží</t>
  </si>
  <si>
    <t>-1458122870</t>
  </si>
  <si>
    <t>74</t>
  </si>
  <si>
    <t>998735102</t>
  </si>
  <si>
    <t>Přesun hmot pro otopná tělesa stanovený z hmotnosti přesunovaného materiálu vodorovná dopravní vzdálenost do 50 m v objektech výšky přes 6 do 12 m</t>
  </si>
  <si>
    <t>773235344</t>
  </si>
  <si>
    <t>742</t>
  </si>
  <si>
    <t>Elektroinstalace</t>
  </si>
  <si>
    <t>75</t>
  </si>
  <si>
    <t>1000320</t>
  </si>
  <si>
    <t>MONTAZNI SADA M6 50X SROUB</t>
  </si>
  <si>
    <t>-1995661875</t>
  </si>
  <si>
    <t>76</t>
  </si>
  <si>
    <t>1040076961</t>
  </si>
  <si>
    <t>Patch kabel 9/125 E2000apc/LCupc SM OS 2m duplex</t>
  </si>
  <si>
    <t>-1214273822</t>
  </si>
  <si>
    <t>77</t>
  </si>
  <si>
    <t>1040076964</t>
  </si>
  <si>
    <t>Patch kabel 9/125 E2000apc/E2000apc SM OS 2m duplex</t>
  </si>
  <si>
    <t>839139043</t>
  </si>
  <si>
    <t>78</t>
  </si>
  <si>
    <t>1149486</t>
  </si>
  <si>
    <t>ZAREZOVY NASTROJ LSA+</t>
  </si>
  <si>
    <t>-928659207</t>
  </si>
  <si>
    <t>79</t>
  </si>
  <si>
    <t>1490173</t>
  </si>
  <si>
    <t>PANEL 24x RJ45 STP 6A</t>
  </si>
  <si>
    <t>-1298956972</t>
  </si>
  <si>
    <t>80</t>
  </si>
  <si>
    <t>1616097</t>
  </si>
  <si>
    <t>KRIMP. KLESTE - RJ45 RJ12 RJ11</t>
  </si>
  <si>
    <t>-569395333</t>
  </si>
  <si>
    <t>KRIMP. KLESTE PROF.UNI. - RJ45 RJ12 RJ11</t>
  </si>
  <si>
    <t>81</t>
  </si>
  <si>
    <t>1616100</t>
  </si>
  <si>
    <t>STIPACI KLESTE</t>
  </si>
  <si>
    <t>-68355300</t>
  </si>
  <si>
    <t>82</t>
  </si>
  <si>
    <t>1616102</t>
  </si>
  <si>
    <t>TESTER KABELU UTP/FTP/STP KE NAS TEST</t>
  </si>
  <si>
    <t>688728317</t>
  </si>
  <si>
    <t>83</t>
  </si>
  <si>
    <t>1616390</t>
  </si>
  <si>
    <t>HACEK XXXXX KOVOVY</t>
  </si>
  <si>
    <t>-1466093383</t>
  </si>
  <si>
    <t>84</t>
  </si>
  <si>
    <t>1693477</t>
  </si>
  <si>
    <t>STRIPOVACI NUZ NA OPTICKE KABELY LK25</t>
  </si>
  <si>
    <t>51438157</t>
  </si>
  <si>
    <t>85</t>
  </si>
  <si>
    <t>1719153</t>
  </si>
  <si>
    <t>ZASUVKA 2XRJ 45 CAT.6A EA STP</t>
  </si>
  <si>
    <t>-1373848793</t>
  </si>
  <si>
    <t>P</t>
  </si>
  <si>
    <t>Poznámka k položce:_x000d_
Poznámka k položce: 73ks - na povrch 30ks - pod omítku 111ks - do paprapetního žlabu 17ks - modul DIN</t>
  </si>
  <si>
    <t>96</t>
  </si>
  <si>
    <t>741310003</t>
  </si>
  <si>
    <t>Montáž spínačů nástěnných, zvýšené krytí IP, se zapojením vodičů a jejich dodávkou</t>
  </si>
  <si>
    <t>1391710102</t>
  </si>
  <si>
    <t>https://podminky.urs.cz/item/CS_URS_2023_02/741310003</t>
  </si>
  <si>
    <t>97</t>
  </si>
  <si>
    <t>34535016</t>
  </si>
  <si>
    <t>spínač nástěnný dvojpólový, s čirým průzorem, se signalizační doutnavkou, IP44, šroubové svorky</t>
  </si>
  <si>
    <t>-1503403862</t>
  </si>
  <si>
    <t>spínač nástěnný, IP44, šroubové svorky</t>
  </si>
  <si>
    <t>98</t>
  </si>
  <si>
    <t>741310201</t>
  </si>
  <si>
    <t>Montáž vypínač (polo)zapuštěný šroubové připojení 1-jednopólový se zapojením vodičů</t>
  </si>
  <si>
    <t>901443504</t>
  </si>
  <si>
    <t>Demontáž do suti a nová montáž spínačů jedno nebo dvoupólových polozapuštěných nebo zapuštěných se zapojením vodičů šroubové připojení, pro prostředí normální vypínačů, řazení 1-jednopólových</t>
  </si>
  <si>
    <t>https://podminky.urs.cz/item/CS_URS_2023_02/741310201</t>
  </si>
  <si>
    <t>99</t>
  </si>
  <si>
    <t>34539000</t>
  </si>
  <si>
    <t>D+M Vypínač nástěnný jednopólový, šroubové svorky, včetně krytu</t>
  </si>
  <si>
    <t>1638603435</t>
  </si>
  <si>
    <t>100</t>
  </si>
  <si>
    <t>741313032</t>
  </si>
  <si>
    <t>Montáž zásuvka vestavná šroubové připojení 2P se zapojením vodičů</t>
  </si>
  <si>
    <t>1056103898</t>
  </si>
  <si>
    <t>Demontáž do suti a nová montáž zásuvek domovních se zapojením vodičů šroubové připojení vestavných 10 popř. 16 A bez odvrtání profilovaného otvoru, provedení 2P</t>
  </si>
  <si>
    <t>https://podminky.urs.cz/item/CS_URS_2023_02/741313032</t>
  </si>
  <si>
    <t>101</t>
  </si>
  <si>
    <t>34555243</t>
  </si>
  <si>
    <t>D+M zásuvka zápustná dvojnásobná, šikmá, s clonkami, šroubové svorky</t>
  </si>
  <si>
    <t>2082903237</t>
  </si>
  <si>
    <t>106</t>
  </si>
  <si>
    <t>741321003</t>
  </si>
  <si>
    <t>D+M proudový chránič + jistič 10A, se zapojením vodičů nn do 25 A ve skříni</t>
  </si>
  <si>
    <t>529960895</t>
  </si>
  <si>
    <t>https://podminky.urs.cz/item/CS_URS_2023_02/741321003</t>
  </si>
  <si>
    <t>102</t>
  </si>
  <si>
    <t>741372112</t>
  </si>
  <si>
    <t>Montáž svítidlo LED interiérové vestavné panelové hranaté nebo kruhové přes 0,09 do 0,36 m2 se zapojením vodičů</t>
  </si>
  <si>
    <t>-2073237245</t>
  </si>
  <si>
    <t>Montáž svítidel s integrovaným zdrojem LED se zapojením vodičů interiérových vestavných stropních panelových hranatých nebo kruhových, plochy přes 0,09 do 0,36 m2</t>
  </si>
  <si>
    <t>https://podminky.urs.cz/item/CS_URS_2023_02/741372112</t>
  </si>
  <si>
    <t>103</t>
  </si>
  <si>
    <t>34825011</t>
  </si>
  <si>
    <t>svítidlo vestavné stropní panelové čtvercové/obdélníkové 0,09-0,36m2 2200-5000lm</t>
  </si>
  <si>
    <t>-882438158</t>
  </si>
  <si>
    <t>104</t>
  </si>
  <si>
    <t>741372113</t>
  </si>
  <si>
    <t>Montáž svítidel s integrovaným zdrojem LED se zapojením vodičů interiérových stěnových/stropních</t>
  </si>
  <si>
    <t>823269331</t>
  </si>
  <si>
    <t>https://podminky.urs.cz/item/CS_URS_2023_02/741372113</t>
  </si>
  <si>
    <t>105</t>
  </si>
  <si>
    <t>34825018</t>
  </si>
  <si>
    <t>svítidlo přisazené stěnové/stropní kruhové D 80-120mm</t>
  </si>
  <si>
    <t>1747553658</t>
  </si>
  <si>
    <t>svítidlo přisazení stěnové/stropní kruhové D 80-120mm, 29W, 4000K, IP54</t>
  </si>
  <si>
    <t>107</t>
  </si>
  <si>
    <t>741810002</t>
  </si>
  <si>
    <t>Celková prohlídka elektrického rozvodu a zařízení přes 100 000 do 500 000,- Kč</t>
  </si>
  <si>
    <t>-1610964572</t>
  </si>
  <si>
    <t>Zkoušky a prohlídky elektrických rozvodů a zařízení celková prohlídka a vyhotovení revizní zprávy pro objem montážních prací přes 100 do 500 tis. Kč</t>
  </si>
  <si>
    <t>https://podminky.urs.cz/item/CS_URS_2023_02/741810002</t>
  </si>
  <si>
    <t>86</t>
  </si>
  <si>
    <t>742110041</t>
  </si>
  <si>
    <t>Montáž lišt vkládacích pro slaboproud</t>
  </si>
  <si>
    <t>1607682117</t>
  </si>
  <si>
    <t>Montáž lišt elektroinstalačních vkládacích</t>
  </si>
  <si>
    <t>https://podminky.urs.cz/item/CS_URS_2023_02/742110041</t>
  </si>
  <si>
    <t>87</t>
  </si>
  <si>
    <t>34571017</t>
  </si>
  <si>
    <t>D+M lišta elektroinstalační hranatá bezhalogenová 60x40mm, včetně tvarovek, spojek, montážního materiálů</t>
  </si>
  <si>
    <t>-827212544</t>
  </si>
  <si>
    <t>60*1,05 'Přepočtené koeficientem množství</t>
  </si>
  <si>
    <t>88</t>
  </si>
  <si>
    <t>742330024</t>
  </si>
  <si>
    <t>Montáž patch panelu 24 portů UTP/FTP</t>
  </si>
  <si>
    <t>682560312</t>
  </si>
  <si>
    <t>Montáž strukturované kabeláže příslušenství a ostatní práce k rozvaděčům patch panelu 24 portů UTP/FTP</t>
  </si>
  <si>
    <t>89</t>
  </si>
  <si>
    <t>742330042</t>
  </si>
  <si>
    <t>Montáž datové dvouzásuvky</t>
  </si>
  <si>
    <t>1539931802</t>
  </si>
  <si>
    <t>Montáž strukturované kabeláže zásuvek datových pod omítku, do nábytku, do parapetního žlabu nebo podlahové krabice dvouzásuvky</t>
  </si>
  <si>
    <t>90</t>
  </si>
  <si>
    <t>ADI.0051142.URS</t>
  </si>
  <si>
    <t>19' polička perforovaná 1U/650mm, max. nosnost 80kg, integrované podpěry</t>
  </si>
  <si>
    <t>-588271494</t>
  </si>
  <si>
    <t>91</t>
  </si>
  <si>
    <t>ADI.0051174.URS</t>
  </si>
  <si>
    <t>19" vyvazovací panel 2U jednostranná plastová lišta</t>
  </si>
  <si>
    <t>1278874956</t>
  </si>
  <si>
    <t>92</t>
  </si>
  <si>
    <t>ADI.0051199.URS</t>
  </si>
  <si>
    <t>19“ rozvodný panel 1U, 7x zásuvka dle ČSN, max. 16A, kabel 3 x 1,5 mm, délka 2m</t>
  </si>
  <si>
    <t>-127851512</t>
  </si>
  <si>
    <t>93</t>
  </si>
  <si>
    <t>ADI.0051260.URS</t>
  </si>
  <si>
    <t>Instalační kabel CAT6A STP LSOHFR Dca</t>
  </si>
  <si>
    <t>322158786</t>
  </si>
  <si>
    <t>Instalační kabel CAT6A STP LSOHFR B2ca s1 d1 a1 500m, oranžový plášť</t>
  </si>
  <si>
    <t>94</t>
  </si>
  <si>
    <t>ADI.0051381.URS</t>
  </si>
  <si>
    <t>Patch kabel CAT6 500MHz STP LSZH 1m</t>
  </si>
  <si>
    <t>-241748866</t>
  </si>
  <si>
    <t>108</t>
  </si>
  <si>
    <t>Pol17</t>
  </si>
  <si>
    <t>Vodic CYA 6 mm2 zeleno žlutý</t>
  </si>
  <si>
    <t>942496964</t>
  </si>
  <si>
    <t>109</t>
  </si>
  <si>
    <t>1173381</t>
  </si>
  <si>
    <t>KABEL 1-CSKH-V-J 5X1,5 (CXKH-V SE SILIK.</t>
  </si>
  <si>
    <t>203452022</t>
  </si>
  <si>
    <t>KABEL 1-CXKH-R-J 5X1,5 (B2ca, s1, d0)</t>
  </si>
  <si>
    <t>110</t>
  </si>
  <si>
    <t>1173403</t>
  </si>
  <si>
    <t>KABEL 1-CSKH-V-J 3X2,5 (B2ca, s1, d0)</t>
  </si>
  <si>
    <t>-1390382402</t>
  </si>
  <si>
    <t>KABEL 1-CXKH-R-J 3X2,5 (B2ca, s1, d0)</t>
  </si>
  <si>
    <t>111</t>
  </si>
  <si>
    <t>1441338</t>
  </si>
  <si>
    <t>KRABICE UNIVERZ. 68 vč. svorkovnice, víčka a montáže</t>
  </si>
  <si>
    <t>512</t>
  </si>
  <si>
    <t>-1978897704</t>
  </si>
  <si>
    <t>112</t>
  </si>
  <si>
    <t>8500072180</t>
  </si>
  <si>
    <t>Svorka krabicová 3x2,5 mm2, WAGO 2273-203</t>
  </si>
  <si>
    <t>-751648475</t>
  </si>
  <si>
    <t>113</t>
  </si>
  <si>
    <t>1186996</t>
  </si>
  <si>
    <t>SVORKA WAGO 273-100 3X1,5 SV.SEDA</t>
  </si>
  <si>
    <t>-552331906</t>
  </si>
  <si>
    <t>114</t>
  </si>
  <si>
    <t>3616059813</t>
  </si>
  <si>
    <t>Sádra stavební šedá, 5 kg</t>
  </si>
  <si>
    <t>kg</t>
  </si>
  <si>
    <t>-499284453</t>
  </si>
  <si>
    <t>95</t>
  </si>
  <si>
    <t>Pol69</t>
  </si>
  <si>
    <t>Vysek.rýh stěna-omítka váp.š.&gt;30mm</t>
  </si>
  <si>
    <t>90287162</t>
  </si>
  <si>
    <t>117</t>
  </si>
  <si>
    <t>Pol74</t>
  </si>
  <si>
    <t>Závěrečné měření rozvodů TV, DATA</t>
  </si>
  <si>
    <t>ks</t>
  </si>
  <si>
    <t>1527089112</t>
  </si>
  <si>
    <t>118</t>
  </si>
  <si>
    <t>Pol81</t>
  </si>
  <si>
    <t>Výchozí revize</t>
  </si>
  <si>
    <t>hod</t>
  </si>
  <si>
    <t>-1968338239</t>
  </si>
  <si>
    <t>763</t>
  </si>
  <si>
    <t>Konstrukce suché výstavby</t>
  </si>
  <si>
    <t>119</t>
  </si>
  <si>
    <t>763121413</t>
  </si>
  <si>
    <t>SDK stěna předsazená tl 87,5 mm profil CW+UW 75 deska 1xA 12,5 bez izolace EI 15</t>
  </si>
  <si>
    <t>1804539490</t>
  </si>
  <si>
    <t>Stěna předsazená ze sádrokartonových desek s nosnou konstrukcí z ocelových profilů CW, UW jednoduše opláštěná deskou standardní A tl. 12,5 mm bez izolace, EI 15, stěna tl. 87,5 mm, profil 75</t>
  </si>
  <si>
    <t>https://podminky.urs.cz/item/CS_URS_2023_02/763121413</t>
  </si>
  <si>
    <t>120</t>
  </si>
  <si>
    <t>763135101</t>
  </si>
  <si>
    <t>Montáž sádrokartonového podhledu kazetového demontovatelného, velikosti kazet 600x600 mm včetně zavěšené nosné konstrukce viditelné</t>
  </si>
  <si>
    <t>530404763</t>
  </si>
  <si>
    <t>121</t>
  </si>
  <si>
    <t>59030570</t>
  </si>
  <si>
    <t>podhled kazetový bez děrování viditelný rastr tl 10mm 600x600mm</t>
  </si>
  <si>
    <t>-303358511</t>
  </si>
  <si>
    <t>122</t>
  </si>
  <si>
    <t>763135812</t>
  </si>
  <si>
    <t>Demontáž podhledu sádrokartonového kazetového na roštu polozapuštěném</t>
  </si>
  <si>
    <t>-589962771</t>
  </si>
  <si>
    <t>Demontáž podhledu sádrokartonového kazetového na zavěšeném na roštu polozapuštěném</t>
  </si>
  <si>
    <t>https://podminky.urs.cz/item/CS_URS_2023_02/763135812</t>
  </si>
  <si>
    <t>123</t>
  </si>
  <si>
    <t>998763302</t>
  </si>
  <si>
    <t>Přesun hmot tonážní pro sádrokartonové konstrukce v objektech v přes 6 do 12 m</t>
  </si>
  <si>
    <t>-1598267560</t>
  </si>
  <si>
    <t>Přesun hmot pro konstrukce montované z desek sádrokartonových, sádrovláknitých, cementovláknitých nebo cementových stanovený z hmotnosti přesunovaného materiálu vodorovná dopravní vzdálenost do 50 m v objektech výšky přes 6 do 12 m</t>
  </si>
  <si>
    <t>https://podminky.urs.cz/item/CS_URS_2023_02/998763302</t>
  </si>
  <si>
    <t>124</t>
  </si>
  <si>
    <t>998763381</t>
  </si>
  <si>
    <t>Příplatek k přesunu hmot tonážní 763 SDK prováděný bez použití mechanizace</t>
  </si>
  <si>
    <t>-21326954</t>
  </si>
  <si>
    <t>Přesun hmot pro konstrukce montované z desek sádrokartonových, sádrovláknitých, cementovláknitých nebo cementových Příplatek k cenám za přesun prováděný bez použití mechanizace pro jakoukoliv výšku objektu</t>
  </si>
  <si>
    <t>https://podminky.urs.cz/item/CS_URS_2023_02/998763381</t>
  </si>
  <si>
    <t>766</t>
  </si>
  <si>
    <t>Konstrukce truhlářské</t>
  </si>
  <si>
    <t>125</t>
  </si>
  <si>
    <t>766414241</t>
  </si>
  <si>
    <t>Montáž obložení stěn pl do 5 m2 panely z aglomerovaných desek do 0,60 m2</t>
  </si>
  <si>
    <t>848931900</t>
  </si>
  <si>
    <t>Montáž obložení stěn panely obkladovými plochy do 5 m2 z aglomerovaných desek, plochy do 0,60 m2</t>
  </si>
  <si>
    <t>https://podminky.urs.cz/item/CS_URS_2023_02/766414241</t>
  </si>
  <si>
    <t>126</t>
  </si>
  <si>
    <t>62432031</t>
  </si>
  <si>
    <t>deska kompaktní laminátová HPL tl 0,8mm barevná</t>
  </si>
  <si>
    <t>-1914187502</t>
  </si>
  <si>
    <t>7,6*1,1 'Přepočtené koeficientem množství</t>
  </si>
  <si>
    <t>127</t>
  </si>
  <si>
    <t>766662811</t>
  </si>
  <si>
    <t>Demontáž dveřních konstrukcí vč. prahu</t>
  </si>
  <si>
    <t>-802889018</t>
  </si>
  <si>
    <t>https://podminky.urs.cz/item/CS_URS_2023_02/766662811</t>
  </si>
  <si>
    <t>128</t>
  </si>
  <si>
    <t>61162072</t>
  </si>
  <si>
    <t>dveře jednokřídlé voštinové povrch laminátový plné 600x1970-2100mm</t>
  </si>
  <si>
    <t>-1707401244</t>
  </si>
  <si>
    <t>129</t>
  </si>
  <si>
    <t>61161030</t>
  </si>
  <si>
    <t>dveře dvoukřídlé voštinové povrch lakovaný plné 1250x1970-2100mm</t>
  </si>
  <si>
    <t>1682760228</t>
  </si>
  <si>
    <t>130</t>
  </si>
  <si>
    <t>54914622</t>
  </si>
  <si>
    <t>kování dveřní vrchní klika včetně štítu a montážního materiálu BB 72 matný nikl</t>
  </si>
  <si>
    <t>1789257899</t>
  </si>
  <si>
    <t>131</t>
  </si>
  <si>
    <t>54925801</t>
  </si>
  <si>
    <t>zámek dveřní</t>
  </si>
  <si>
    <t>-1211242659</t>
  </si>
  <si>
    <t>132</t>
  </si>
  <si>
    <t>766691914</t>
  </si>
  <si>
    <t>Vyvěšení nebo zavěšení dřevěných křídel dveří pl do 2 m2</t>
  </si>
  <si>
    <t>-869881622</t>
  </si>
  <si>
    <t>Ostatní práce vyvěšení nebo zavěšení křídel s případným uložením a opětovným zavěšením po provedení stavebních změn dřevěných dveřních, plochy do 2 m2</t>
  </si>
  <si>
    <t>https://podminky.urs.cz/item/CS_URS_2023_02/766691914</t>
  </si>
  <si>
    <t>133</t>
  </si>
  <si>
    <t>766695212</t>
  </si>
  <si>
    <t>Montáž truhlářských prahů dveří jednokřídlových š do 10 cm</t>
  </si>
  <si>
    <t>1281616252</t>
  </si>
  <si>
    <t>Montáž ostatních truhlářských konstrukcí prahů dveří jednokřídlových, šířky do 100 mm</t>
  </si>
  <si>
    <t>https://podminky.urs.cz/item/CS_URS_2023_02/766695212</t>
  </si>
  <si>
    <t>134</t>
  </si>
  <si>
    <t>61187116</t>
  </si>
  <si>
    <t>práh dveřní dřevěný dubový tl 20mm dl 620mm š 100mm</t>
  </si>
  <si>
    <t>829209286</t>
  </si>
  <si>
    <t>135</t>
  </si>
  <si>
    <t>766695233</t>
  </si>
  <si>
    <t>Montáž truhlářských prahů dveří dvoukřídlových š přes 10 cm</t>
  </si>
  <si>
    <t>-2099469281</t>
  </si>
  <si>
    <t>Montáž ostatních truhlářských konstrukcí prahů dveří dvoukřídlových, šířky přes 100 mm</t>
  </si>
  <si>
    <t>https://podminky.urs.cz/item/CS_URS_2023_02/766695233</t>
  </si>
  <si>
    <t>136</t>
  </si>
  <si>
    <t>61187221</t>
  </si>
  <si>
    <t>práh dveřní dřevěný dubový tl 20mm dl 1270mm š 150mm</t>
  </si>
  <si>
    <t>-253759484</t>
  </si>
  <si>
    <t>137</t>
  </si>
  <si>
    <t>766811111</t>
  </si>
  <si>
    <t>Dodávka a Montáž kuchyňské linky vč. sanity a dopojení</t>
  </si>
  <si>
    <t>-1993088186</t>
  </si>
  <si>
    <t>https://podminky.urs.cz/item/CS_URS_2023_02/766811111</t>
  </si>
  <si>
    <t>Poznámka k položce:_x000d_
Dolní skříňky 600mm, horní skříňky 400mm, dvířka plná, skčíňky vč. polic a úchytek</t>
  </si>
  <si>
    <t>138</t>
  </si>
  <si>
    <t>55484450</t>
  </si>
  <si>
    <t>D+M Dveře čtyřdílné zasouvací do 1400mm pro sprchový kout</t>
  </si>
  <si>
    <t>-915877658</t>
  </si>
  <si>
    <t xml:space="preserve">D+M Sprchová zástěna vč. dveří </t>
  </si>
  <si>
    <t>144</t>
  </si>
  <si>
    <t>76681284.6</t>
  </si>
  <si>
    <t>D+M Úložná skříň</t>
  </si>
  <si>
    <t>-1727212519</t>
  </si>
  <si>
    <t>Poznámka k položce:_x000d_
parametry viz. interiérová studie</t>
  </si>
  <si>
    <t>145</t>
  </si>
  <si>
    <t>76681284.7</t>
  </si>
  <si>
    <t>D+M Fototapeta</t>
  </si>
  <si>
    <t>190998354</t>
  </si>
  <si>
    <t>146</t>
  </si>
  <si>
    <t>766812840</t>
  </si>
  <si>
    <t>Demontáž kuchyňských linek dřevěných nebo kovových dl přes 1,8 do 2,1 m</t>
  </si>
  <si>
    <t>-1987654006</t>
  </si>
  <si>
    <t>Demontáž kuchyňských linek dřevěných nebo kovových včetně skříněk uchycených na stěně, délky přes 1800 do 2100 mm</t>
  </si>
  <si>
    <t>https://podminky.urs.cz/item/CS_URS_2023_02/766812840</t>
  </si>
  <si>
    <t>Poznámka k položce:_x000d_
Dle studie interiéru</t>
  </si>
  <si>
    <t>147</t>
  </si>
  <si>
    <t>998766102</t>
  </si>
  <si>
    <t>Přesun hmot tonážní pro kce truhlářské v objektech v přes 6 do 12 m</t>
  </si>
  <si>
    <t>-1515067092</t>
  </si>
  <si>
    <t>Přesun hmot pro konstrukce truhlářské stanovený z hmotnosti přesunovaného materiálu vodorovná dopravní vzdálenost do 50 m v objektech výšky přes 6 do 12 m</t>
  </si>
  <si>
    <t>https://podminky.urs.cz/item/CS_URS_2023_02/998766102</t>
  </si>
  <si>
    <t>771</t>
  </si>
  <si>
    <t>Podlahy z dlaždic</t>
  </si>
  <si>
    <t>148</t>
  </si>
  <si>
    <t>771121011</t>
  </si>
  <si>
    <t>Příprava podkladu před provedením dlažby nátěr penetrační na podlahu</t>
  </si>
  <si>
    <t>1102699319</t>
  </si>
  <si>
    <t>149</t>
  </si>
  <si>
    <t>771161011</t>
  </si>
  <si>
    <t>Montáž profilu dilatační spáry bez izolace v rovině dlažby</t>
  </si>
  <si>
    <t>2137892683</t>
  </si>
  <si>
    <t>Příprava podkladu před provedením dlažby montáž profilu dilatační spáry v rovině dlažby</t>
  </si>
  <si>
    <t>https://podminky.urs.cz/item/CS_URS_2023_02/771161011</t>
  </si>
  <si>
    <t>150</t>
  </si>
  <si>
    <t>59054162</t>
  </si>
  <si>
    <t>profil dilatační s bočními díly z PVC/CPE tl 6mm</t>
  </si>
  <si>
    <t>-2116056372</t>
  </si>
  <si>
    <t>151</t>
  </si>
  <si>
    <t>771571810</t>
  </si>
  <si>
    <t>Demontáž podlah z dlaždic keramických kladených do malty</t>
  </si>
  <si>
    <t>-1069418293</t>
  </si>
  <si>
    <t>https://podminky.urs.cz/item/CS_URS_2023_02/771571810</t>
  </si>
  <si>
    <t>152</t>
  </si>
  <si>
    <t>771574262.1</t>
  </si>
  <si>
    <t>Montáž podlah z dlaždic keramických lepených flexibilním lepidlem velkoformátových pro vysoké mechanické zatížení protiskluzných nebo reliéfních (bezbariérových) přes 4 do 6 ks/m2</t>
  </si>
  <si>
    <t>-1761300660</t>
  </si>
  <si>
    <t>153</t>
  </si>
  <si>
    <t>59761135</t>
  </si>
  <si>
    <t>dlažba keramická slinutá nemrazuvzdorná do interiéru povrch hladký/matný tl do 10mm přes 9 do 12ks/m2</t>
  </si>
  <si>
    <t>1166227064</t>
  </si>
  <si>
    <t>dlažba keramická slinutá nemrazuvzdorná do interiéru povrch hladký/matný tl do 10mm přes 9 do 12ks/m2, R11</t>
  </si>
  <si>
    <t>154</t>
  </si>
  <si>
    <t>771577114</t>
  </si>
  <si>
    <t>Příplatek k montáži podlah keramických lepených flexibilním lepidlem za spárování tmelem dvousložkovým</t>
  </si>
  <si>
    <t>-1967629100</t>
  </si>
  <si>
    <t>Montáž podlah z dlaždic keramických lepených flexibilním lepidlem Příplatek k cenám za dvousložkový spárovací tmel</t>
  </si>
  <si>
    <t>https://podminky.urs.cz/item/CS_URS_2023_02/771577114</t>
  </si>
  <si>
    <t>155</t>
  </si>
  <si>
    <t>775141124</t>
  </si>
  <si>
    <t>Příprava podkladu podlah vyrovnání samonivelační stěrkou podlah min.pevnosti 30 MPa, tloušťky přes 8 do 10 mm</t>
  </si>
  <si>
    <t>654156968</t>
  </si>
  <si>
    <t>https://podminky.urs.cz/item/CS_URS_2023_02/775141124</t>
  </si>
  <si>
    <t>156</t>
  </si>
  <si>
    <t>58581246</t>
  </si>
  <si>
    <t>stěrka hydroizolační jednosložková do interiéru pod dlažbu</t>
  </si>
  <si>
    <t>185541404</t>
  </si>
  <si>
    <t>157</t>
  </si>
  <si>
    <t>59054242</t>
  </si>
  <si>
    <t>páska pružná těsnící hydroizolační -kout</t>
  </si>
  <si>
    <t>-703148735</t>
  </si>
  <si>
    <t>158</t>
  </si>
  <si>
    <t>28355022</t>
  </si>
  <si>
    <t>páska pružná těsnící hydroizolační š do 125mm</t>
  </si>
  <si>
    <t>1570761319</t>
  </si>
  <si>
    <t>776</t>
  </si>
  <si>
    <t>Podlahy povlakové</t>
  </si>
  <si>
    <t>159</t>
  </si>
  <si>
    <t>776111116</t>
  </si>
  <si>
    <t>Odstranění zbytků lepidla z podkladu povlakových podlah broušením</t>
  </si>
  <si>
    <t>-82511132</t>
  </si>
  <si>
    <t>Příprava podkladu broušení podlah stávajícího podkladu pro odstranění lepidla (po starých krytinách)</t>
  </si>
  <si>
    <t>https://podminky.urs.cz/item/CS_URS_2023_02/776111116</t>
  </si>
  <si>
    <t>160</t>
  </si>
  <si>
    <t>776111311</t>
  </si>
  <si>
    <t>Vysátí podkladu povlakových podlah</t>
  </si>
  <si>
    <t>-551347984</t>
  </si>
  <si>
    <t>Příprava podkladu vysátí podlah</t>
  </si>
  <si>
    <t>https://podminky.urs.cz/item/CS_URS_2023_02/776111311</t>
  </si>
  <si>
    <t>161</t>
  </si>
  <si>
    <t>776121112</t>
  </si>
  <si>
    <t>Vodou ředitelná penetrace savého podkladu povlakových podlah</t>
  </si>
  <si>
    <t>1296939158</t>
  </si>
  <si>
    <t>Příprava podkladu penetrace vodou ředitelná podlah</t>
  </si>
  <si>
    <t>https://podminky.urs.cz/item/CS_URS_2023_02/776121112</t>
  </si>
  <si>
    <t>162</t>
  </si>
  <si>
    <t>776141114</t>
  </si>
  <si>
    <t>Příprava podkladu vyrovnání samonivelační stěrkou podlah min.pevnosti 20 MPa, tloušťky přes 8 do 25 mm</t>
  </si>
  <si>
    <t>214588538</t>
  </si>
  <si>
    <t>https://podminky.urs.cz/item/CS_URS_2023_02/776141114</t>
  </si>
  <si>
    <t>163</t>
  </si>
  <si>
    <t>776201812</t>
  </si>
  <si>
    <t>Demontáž lepených povlakových podlah s podložkou ručně</t>
  </si>
  <si>
    <t>803429340</t>
  </si>
  <si>
    <t>Demontáž povlakových podlahovin lepených ručně s podložkou</t>
  </si>
  <si>
    <t>https://podminky.urs.cz/item/CS_URS_2023_02/776201812</t>
  </si>
  <si>
    <t>164</t>
  </si>
  <si>
    <t>776231111</t>
  </si>
  <si>
    <t>Montáž podlahovin z vinylu lepením, standardním lepidlem</t>
  </si>
  <si>
    <t>-179574984</t>
  </si>
  <si>
    <t>https://podminky.urs.cz/item/CS_URS_2023_02/776231111</t>
  </si>
  <si>
    <t>165</t>
  </si>
  <si>
    <t>GEF.GERC30</t>
  </si>
  <si>
    <t>Vinyl v rolích, podlahová krytina odolná proti poškrábání, Tloušťka 3,1, Nášlapná vrstva 0,4mm, šíře rolí 2/4m</t>
  </si>
  <si>
    <t>-1438115040</t>
  </si>
  <si>
    <t>40,9090909090909*1,1 'Přepočtené koeficientem množství</t>
  </si>
  <si>
    <t>166</t>
  </si>
  <si>
    <t>776411224</t>
  </si>
  <si>
    <t>Montáž soklíků tahaných (fabiony)</t>
  </si>
  <si>
    <t>94118794</t>
  </si>
  <si>
    <t>https://podminky.urs.cz/item/CS_URS_2023_02/776411224</t>
  </si>
  <si>
    <t>167</t>
  </si>
  <si>
    <t>998776102</t>
  </si>
  <si>
    <t>Přesun hmot tonážní pro podlahy povlakové v objektech v přes 6 do 12 m</t>
  </si>
  <si>
    <t>849942414</t>
  </si>
  <si>
    <t>Přesun hmot pro podlahy povlakové stanovený z hmotnosti přesunovaného materiálu vodorovná dopravní vzdálenost do 50 m v objektech výšky přes 6 do 12 m</t>
  </si>
  <si>
    <t>https://podminky.urs.cz/item/CS_URS_2023_02/998776102</t>
  </si>
  <si>
    <t>781</t>
  </si>
  <si>
    <t>Dokončovací práce - obklady</t>
  </si>
  <si>
    <t>168</t>
  </si>
  <si>
    <t>781121011</t>
  </si>
  <si>
    <t>Nátěr penetrační na stěnu</t>
  </si>
  <si>
    <t>-577337846</t>
  </si>
  <si>
    <t>Příprava podkladu před provedením obkladu nátěr penetrační na stěnu</t>
  </si>
  <si>
    <t>https://podminky.urs.cz/item/CS_URS_2023_02/781121011</t>
  </si>
  <si>
    <t>169</t>
  </si>
  <si>
    <t>58581246.1</t>
  </si>
  <si>
    <t>stěrka hydroizolační jednosložková do interiéru pod obklad</t>
  </si>
  <si>
    <t>-802223418</t>
  </si>
  <si>
    <t>170</t>
  </si>
  <si>
    <t>382471730</t>
  </si>
  <si>
    <t>171</t>
  </si>
  <si>
    <t>781151031</t>
  </si>
  <si>
    <t>Celoplošné vyrovnání podkladu stěrkou tl 3 mm</t>
  </si>
  <si>
    <t>-1956275596</t>
  </si>
  <si>
    <t>Příprava podkladu před provedením obkladu celoplošné vyrovnání podkladu stěrkou, tloušťky 3 mm</t>
  </si>
  <si>
    <t>https://podminky.urs.cz/item/CS_URS_2023_02/781151031</t>
  </si>
  <si>
    <t>172</t>
  </si>
  <si>
    <t>781151041</t>
  </si>
  <si>
    <t>Příplatek k cenám celoplošné vyrovnání stěrkou za každý další 1 mm přes tl 3 mm</t>
  </si>
  <si>
    <t>1123830028</t>
  </si>
  <si>
    <t>Příprava podkladu před provedením obkladu celoplošné vyrovnání podkladu příplatek za každý další 1 mm tloušťky přes 3 mm</t>
  </si>
  <si>
    <t>https://podminky.urs.cz/item/CS_URS_2023_02/781151041</t>
  </si>
  <si>
    <t>22*7</t>
  </si>
  <si>
    <t>173</t>
  </si>
  <si>
    <t>781471810</t>
  </si>
  <si>
    <t>Demontáž obkladů z obkladaček keramických kladených do malty</t>
  </si>
  <si>
    <t>1993849443</t>
  </si>
  <si>
    <t>Demontáž obkladů z dlaždic keramických kladených do malty</t>
  </si>
  <si>
    <t>https://podminky.urs.cz/item/CS_URS_2023_02/781471810</t>
  </si>
  <si>
    <t>174</t>
  </si>
  <si>
    <t>781474113</t>
  </si>
  <si>
    <t>Montáž obkladů vnitřních keramických hladkých přes 12 do 19 ks/m2 lepených flexibilním lepidlem</t>
  </si>
  <si>
    <t>-1666180040</t>
  </si>
  <si>
    <t>Montáž obkladů vnitřních stěn z dlaždic keramických lepených flexibilním lepidlem maloformátových hladkých přes 12 do 19 ks/m2</t>
  </si>
  <si>
    <t>https://podminky.urs.cz/item/CS_URS_2023_02/781474113</t>
  </si>
  <si>
    <t>175</t>
  </si>
  <si>
    <t>59761071</t>
  </si>
  <si>
    <t>obklad keramický hladký přes 12 do 19ks/m2</t>
  </si>
  <si>
    <t>-785049717</t>
  </si>
  <si>
    <t>22*1,1 'Přepočtené koeficientem množství</t>
  </si>
  <si>
    <t>176</t>
  </si>
  <si>
    <t>781477114</t>
  </si>
  <si>
    <t>Příplatek k montáži obkladů vnitřních keramických hladkých za spárování tmelem dvousložkovým</t>
  </si>
  <si>
    <t>-1553329790</t>
  </si>
  <si>
    <t>Montáž obkladů vnitřních stěn z dlaždic keramických Příplatek k cenám za dvousložkový spárovací tmel</t>
  </si>
  <si>
    <t>https://podminky.urs.cz/item/CS_URS_2023_02/781477114</t>
  </si>
  <si>
    <t>177</t>
  </si>
  <si>
    <t>781494511</t>
  </si>
  <si>
    <t>Plastové profily ukončovací lepené flexibilním lepidlem</t>
  </si>
  <si>
    <t>582086929</t>
  </si>
  <si>
    <t>Obklad - dokončující práce profily ukončovací lepené flexibilním lepidlem ukončovací vč. dodávky profilu</t>
  </si>
  <si>
    <t>https://podminky.urs.cz/item/CS_URS_2023_02/781494511</t>
  </si>
  <si>
    <t>178</t>
  </si>
  <si>
    <t>781495115</t>
  </si>
  <si>
    <t>Spárování vnitřních obkladů silikonem</t>
  </si>
  <si>
    <t>1526037501</t>
  </si>
  <si>
    <t>Obklad - dokončující práce ostatní práce spárování silikonem</t>
  </si>
  <si>
    <t>https://podminky.urs.cz/item/CS_URS_2023_02/781495115</t>
  </si>
  <si>
    <t>783</t>
  </si>
  <si>
    <t>Dokončovací práce - nátěry</t>
  </si>
  <si>
    <t>179</t>
  </si>
  <si>
    <t>783301303</t>
  </si>
  <si>
    <t>Bezoplachové odrezivění rozvodů ÚT, zámečnických konstrukcí</t>
  </si>
  <si>
    <t>288767635</t>
  </si>
  <si>
    <t>https://podminky.urs.cz/item/CS_URS_2023_02/783301303</t>
  </si>
  <si>
    <t>180</t>
  </si>
  <si>
    <t>783301401</t>
  </si>
  <si>
    <t>Příprava podkladu rozvodů ÚT, zámečnických konstrukcí, zárubní, před provedením nátěru ometení</t>
  </si>
  <si>
    <t>-998207014</t>
  </si>
  <si>
    <t>https://podminky.urs.cz/item/CS_URS_2023_02/783301401</t>
  </si>
  <si>
    <t>181</t>
  </si>
  <si>
    <t>783314101</t>
  </si>
  <si>
    <t>Základní jednonásobný syntetický nátěr rozvodů ÚT, zámečnických konstrukcí, zárubní</t>
  </si>
  <si>
    <t>1587386899</t>
  </si>
  <si>
    <t>Základní nátěr rozvodů ÚT, zámečnických konstrukcí, zárubní, jednonásobný syntetický</t>
  </si>
  <si>
    <t>https://podminky.urs.cz/item/CS_URS_2023_02/783314101</t>
  </si>
  <si>
    <t>182</t>
  </si>
  <si>
    <t>783315101</t>
  </si>
  <si>
    <t>Mezinátěr jednonásobný syntetický standardní rozvodů ÚT, zámečnických konstrukcí, zárubní</t>
  </si>
  <si>
    <t>710038562</t>
  </si>
  <si>
    <t>Mezinátěr rozvodů ÚT, zámečnických konstrukcí, zárubní, jednonásobný syntetický standardní</t>
  </si>
  <si>
    <t>https://podminky.urs.cz/item/CS_URS_2023_02/783315101</t>
  </si>
  <si>
    <t>183</t>
  </si>
  <si>
    <t>783317101</t>
  </si>
  <si>
    <t>Krycí jednonásobný syntetický standardní nátěr rozvodů ÚT, zámečnických konstrukcí, zárubní</t>
  </si>
  <si>
    <t>-621452621</t>
  </si>
  <si>
    <t>Krycí nátěr (email) rozvodů ÚT, zámečnických konstrukcí, zárubní, jednonásobný syntetický standardní</t>
  </si>
  <si>
    <t>https://podminky.urs.cz/item/CS_URS_2023_02/783317101</t>
  </si>
  <si>
    <t>184</t>
  </si>
  <si>
    <t>783343101</t>
  </si>
  <si>
    <t>Základní impregnační nátěr rozvodů ÚT, zámečnických konstrukcíí, aktivátorem rzi na zkorodovaný povrch jednonásobný polyuretanový</t>
  </si>
  <si>
    <t>502543635</t>
  </si>
  <si>
    <t>https://podminky.urs.cz/item/CS_URS_2023_02/783343101</t>
  </si>
  <si>
    <t>784</t>
  </si>
  <si>
    <t>Dokončovací práce - malby a tapety</t>
  </si>
  <si>
    <t>185</t>
  </si>
  <si>
    <t>784171101</t>
  </si>
  <si>
    <t>Zakrytí vnitřních podlah včetně pozdějšího odkrytí</t>
  </si>
  <si>
    <t>1079807229</t>
  </si>
  <si>
    <t>Zakrytí nemalovaných ploch (materiál ve specifikaci) včetně pozdějšího odkrytí podlah</t>
  </si>
  <si>
    <t>https://podminky.urs.cz/item/CS_URS_2023_02/784171101</t>
  </si>
  <si>
    <t>186</t>
  </si>
  <si>
    <t>58124842</t>
  </si>
  <si>
    <t>fólie pro malířské potřeby zakrývací tl 7µ 4x5m</t>
  </si>
  <si>
    <t>-550736218</t>
  </si>
  <si>
    <t>187</t>
  </si>
  <si>
    <t>784171111</t>
  </si>
  <si>
    <t>Zakrytí vnitřních ploch stěn v místnostech v do 3,80 m</t>
  </si>
  <si>
    <t>2087155759</t>
  </si>
  <si>
    <t>Zakrytí nemalovaných ploch (materiál ve specifikaci) včetně pozdějšího odkrytí svislých ploch např. stěn, oken, dveří v místnostech výšky do 3,80</t>
  </si>
  <si>
    <t>https://podminky.urs.cz/item/CS_URS_2023_02/784171111</t>
  </si>
  <si>
    <t>188</t>
  </si>
  <si>
    <t>48053888</t>
  </si>
  <si>
    <t>189</t>
  </si>
  <si>
    <t>784171121</t>
  </si>
  <si>
    <t>Zakrytí vnitřních ploch konstrukcí nebo prvků v místnostech v do 3,80 m</t>
  </si>
  <si>
    <t>-471981182</t>
  </si>
  <si>
    <t>Zakrytí nemalovaných ploch (materiál ve specifikaci) včetně pozdějšího odkrytí konstrukcí nebo samostatných prvků např. schodišť, nábytku, radiátorů, zábradlí v místnostech výšky do 3,80</t>
  </si>
  <si>
    <t>https://podminky.urs.cz/item/CS_URS_2023_02/784171121</t>
  </si>
  <si>
    <t>190</t>
  </si>
  <si>
    <t>1487851337</t>
  </si>
  <si>
    <t>191</t>
  </si>
  <si>
    <t>784181101</t>
  </si>
  <si>
    <t>Základní akrylátová jednonásobná bezbarvá penetrace podkladu v místnostech v do 3,80 m</t>
  </si>
  <si>
    <t>1097202312</t>
  </si>
  <si>
    <t>Penetrace podkladu jednonásobná základní akrylátová bezbarvá v místnostech výšky do 3,80 m</t>
  </si>
  <si>
    <t>https://podminky.urs.cz/item/CS_URS_2023_02/784181101</t>
  </si>
  <si>
    <t>192</t>
  </si>
  <si>
    <t>784211101</t>
  </si>
  <si>
    <t>Dvojnásobné bílé malby ze směsí za mokra výborně oděruvzdorných v místnostech v do 3,80 m</t>
  </si>
  <si>
    <t>-566851909</t>
  </si>
  <si>
    <t>Malby z malířských směsí oděruvzdorných za mokra dvojnásobné, bílé za mokra oděruvzdorné výborně v místnostech výšky do 3,80 m</t>
  </si>
  <si>
    <t>https://podminky.urs.cz/item/CS_URS_2023_02/784211101</t>
  </si>
  <si>
    <t>786</t>
  </si>
  <si>
    <t>Dokončovací práce - čalounické úpravy</t>
  </si>
  <si>
    <t>193</t>
  </si>
  <si>
    <t>786624111</t>
  </si>
  <si>
    <t>Montáž lamelové žaluzie do oken zdvojených dřevěných otevíravých, sklápěcích a vyklápěcích</t>
  </si>
  <si>
    <t>702063858</t>
  </si>
  <si>
    <t>Montáž zastiňujících žaluzií lamelových do oken zdvojených otevíravých, sklápěcích nebo vyklápěcích dřevěných</t>
  </si>
  <si>
    <t>https://podminky.urs.cz/item/CS_URS_2023_02/786624111</t>
  </si>
  <si>
    <t>194</t>
  </si>
  <si>
    <t>55346200</t>
  </si>
  <si>
    <t>žaluzie horizontální interiérové</t>
  </si>
  <si>
    <t>-2077962627</t>
  </si>
  <si>
    <t>195</t>
  </si>
  <si>
    <t>786681001</t>
  </si>
  <si>
    <t>D+M skládacích stěn (vertikální žaluzie) do 4,6 m2, vč. přidruženého materiálů</t>
  </si>
  <si>
    <t>229836353</t>
  </si>
  <si>
    <t>https://podminky.urs.cz/item/CS_URS_2023_02/786681001</t>
  </si>
  <si>
    <t>HZS</t>
  </si>
  <si>
    <t>Hodinové zúčtovací sazby</t>
  </si>
  <si>
    <t>196</t>
  </si>
  <si>
    <t>HZS1302</t>
  </si>
  <si>
    <t xml:space="preserve">Hodinové zúčtovací sazby profesí HSV  provádění konstrukcí zedník specialista, dokončovací a začišťovací práce</t>
  </si>
  <si>
    <t>-1022730985</t>
  </si>
  <si>
    <t>Hodinové zúčtovací sazby profesí HSV provádění konstrukcí zedník specialista, dokončovací a začišťovací práce</t>
  </si>
  <si>
    <t>https://podminky.urs.cz/item/CS_URS_2023_02/HZS1302</t>
  </si>
  <si>
    <t>197</t>
  </si>
  <si>
    <t>HZS2491</t>
  </si>
  <si>
    <t xml:space="preserve">Hodinové zúčtovací sazby profesí PSV  zednické výpomoci a pomocné práce PSV dělník zednických výpomocí_x000d_
-zhotovení prostupů a jejich zapravení_x000d_
-zhotovení drážek pro potrubí a jejich zapravení</t>
  </si>
  <si>
    <t>1354120434</t>
  </si>
  <si>
    <t>Hodinové zúčtovací sazby profesí PSV zednické výpomoci a pomocné práce PSV dělník zednických výpomocí
-zhotovení prostupů a jejich zapravení
-zhotovení drážek pro potrubí a jejich zapravení</t>
  </si>
  <si>
    <t>VRN</t>
  </si>
  <si>
    <t>Vedlejší rozpočtové náklady</t>
  </si>
  <si>
    <t>VRN2</t>
  </si>
  <si>
    <t>Příprava staveniště</t>
  </si>
  <si>
    <t>198</t>
  </si>
  <si>
    <t>020001000</t>
  </si>
  <si>
    <t>1024</t>
  </si>
  <si>
    <t>-355832227</t>
  </si>
  <si>
    <t>https://podminky.urs.cz/item/CS_URS_2023_02/020001000</t>
  </si>
  <si>
    <t>199</t>
  </si>
  <si>
    <t>022002000</t>
  </si>
  <si>
    <t>Přeložení konstrukcí</t>
  </si>
  <si>
    <t>-921717241</t>
  </si>
  <si>
    <t>https://podminky.urs.cz/item/CS_URS_2023_02/022002000</t>
  </si>
  <si>
    <t>VRN4</t>
  </si>
  <si>
    <t>Inženýrská činnost</t>
  </si>
  <si>
    <t>200</t>
  </si>
  <si>
    <t>040001000</t>
  </si>
  <si>
    <t>-574979481</t>
  </si>
  <si>
    <t>https://podminky.urs.cz/item/CS_URS_2023_02/040001000</t>
  </si>
  <si>
    <t>201</t>
  </si>
  <si>
    <t>045002000</t>
  </si>
  <si>
    <t>Kompletační a koordinační činnost</t>
  </si>
  <si>
    <t>-1599652856</t>
  </si>
  <si>
    <t>https://podminky.urs.cz/item/CS_URS_2023_02/045002000</t>
  </si>
  <si>
    <t>VRN7</t>
  </si>
  <si>
    <t>Provozní vlivy</t>
  </si>
  <si>
    <t>202</t>
  </si>
  <si>
    <t>070001000</t>
  </si>
  <si>
    <t>567120022</t>
  </si>
  <si>
    <t>https://podminky.urs.cz/item/CS_URS_2023_02/070001000</t>
  </si>
  <si>
    <t>02 - Konzultační místnost</t>
  </si>
  <si>
    <t>-424996093</t>
  </si>
  <si>
    <t>725211602</t>
  </si>
  <si>
    <t>Umyvadla keramická bílá bez výtokových armatur připevněná na stěnu šrouby bez sloupu nebo krytu na sifon, šířka umyvadla 550 mm</t>
  </si>
  <si>
    <t>-1569168447</t>
  </si>
  <si>
    <t>-196778585</t>
  </si>
  <si>
    <t>-1649372768</t>
  </si>
  <si>
    <t>998725103</t>
  </si>
  <si>
    <t>Přesun hmot pro zařizovací předměty stanovený z hmotnosti přesunovaného materiálu vodorovná dopravní vzdálenost do 50 m základní v objektech výšky přes 12 do 24 m</t>
  </si>
  <si>
    <t>2123438892</t>
  </si>
  <si>
    <t>776212111</t>
  </si>
  <si>
    <t>Volné položení textilních pásů s podlepením spojů páskou</t>
  </si>
  <si>
    <t>CS ÚRS 2024 01</t>
  </si>
  <si>
    <t>-1994909177</t>
  </si>
  <si>
    <t>Montáž textilních podlahovin volným položením s podlepením spojů páskou pásů</t>
  </si>
  <si>
    <t>https://podminky.urs.cz/item/CS_URS_2024_01/776212111</t>
  </si>
  <si>
    <t>69751012</t>
  </si>
  <si>
    <t>koberec zátěžový vysoká zátěž hm 1500g/m2 š 4m</t>
  </si>
  <si>
    <t>-1534886758</t>
  </si>
  <si>
    <t>19,98*1,1 'Přepočtené koeficientem množství</t>
  </si>
  <si>
    <t>CS ÚRS 2024</t>
  </si>
  <si>
    <t>487587382</t>
  </si>
  <si>
    <t>1536362202</t>
  </si>
  <si>
    <t>-1763840754</t>
  </si>
  <si>
    <t>325908055</t>
  </si>
  <si>
    <t>2*3</t>
  </si>
  <si>
    <t>781474154</t>
  </si>
  <si>
    <t>Montáž obkladů vnitřních keramických velkoformátových hladkých přes 4 do 6 ks/m2 lepených flexibilním lepidlem</t>
  </si>
  <si>
    <t>843430228</t>
  </si>
  <si>
    <t>Montáž obkladů vnitřních stěn z dlaždic keramických lepených flexibilním lepidlem velkoformátových hladkých přes 4 do 6 ks/m2</t>
  </si>
  <si>
    <t>59761001</t>
  </si>
  <si>
    <t>obklad velkoformátový keramický hladký přes 4 do 6ks/m2</t>
  </si>
  <si>
    <t>-1143651890</t>
  </si>
  <si>
    <t>-1587570954</t>
  </si>
  <si>
    <t>Obklad - dokončující práce profily ukončovací lepené flexibilním lepidlem, nerezové vč. dodávky profilu</t>
  </si>
  <si>
    <t>1517908925</t>
  </si>
  <si>
    <t>-421033449</t>
  </si>
  <si>
    <t>-522175909</t>
  </si>
  <si>
    <t>https://podminky.urs.cz/item/CS_URS_2024_01/784181101</t>
  </si>
  <si>
    <t>784221101</t>
  </si>
  <si>
    <t>Dvojnásobné bílé malby ze směsí za sucha dobře otěruvzdorných v místnostech do 3,80 m</t>
  </si>
  <si>
    <t>773530452</t>
  </si>
  <si>
    <t>Malby z malířských směsí otěruvzdorných za sucha dvojnásobné, bílé za sucha otěruvzdorné dobře v místnostech výšky do 3,80 m</t>
  </si>
  <si>
    <t>https://podminky.urs.cz/item/CS_URS_2024_01/784221101</t>
  </si>
  <si>
    <t>784221133</t>
  </si>
  <si>
    <t>Příplatek k cenám 2x maleb za sucha otěruvzdorných za provádění styku 2 barev</t>
  </si>
  <si>
    <t>197598519</t>
  </si>
  <si>
    <t>Malby z malířských směsí otěruvzdorných za sucha Příplatek k cenám dvojnásobných maleb za zvýšenou pracnost při provádění styku 2 barev</t>
  </si>
  <si>
    <t>https://podminky.urs.cz/item/CS_URS_2024_01/784221133</t>
  </si>
  <si>
    <t>784221141</t>
  </si>
  <si>
    <t>Příplatek k cenám 2x maleb za sucha otěruvzdorných za barevnou malbu tónovanou tónovacími přípravky</t>
  </si>
  <si>
    <t>-2031498049</t>
  </si>
  <si>
    <t>Malby z malířských směsí otěruvzdorných za sucha Příplatek k cenám dvojnásobných maleb za provádění barevné malby tónované tónovacími přípravky</t>
  </si>
  <si>
    <t>https://podminky.urs.cz/item/CS_URS_2024_01/784221141</t>
  </si>
  <si>
    <t>786623111</t>
  </si>
  <si>
    <t>Montáž lamelové žaluzie vnitřní manuálně ovládané do oken střešních</t>
  </si>
  <si>
    <t>1148692929</t>
  </si>
  <si>
    <t>Montáž zastiňujících žaluzií lamelových vnitřních manuálně ovládaných, do oken střešních</t>
  </si>
  <si>
    <t>https://podminky.urs.cz/item/CS_URS_2024_01/786623111</t>
  </si>
  <si>
    <t>-468619680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</si>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</sst>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4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6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8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right"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38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48" fillId="0" borderId="27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vertical="top"/>
    </xf>
    <xf numFmtId="0" fontId="49" fillId="0" borderId="1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horizontal="center" vertical="center"/>
    </xf>
    <xf numFmtId="49" fontId="49" fillId="0" borderId="1" xfId="0" applyNumberFormat="1" applyFont="1" applyBorder="1" applyAlignment="1" applyProtection="1">
      <alignment horizontal="left" vertical="center"/>
    </xf>
    <xf numFmtId="0" fontId="48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342272215" TargetMode="External" /><Relationship Id="rId2" Type="http://schemas.openxmlformats.org/officeDocument/2006/relationships/hyperlink" Target="https://podminky.urs.cz/item/CS_URS_2023_02/612131101" TargetMode="External" /><Relationship Id="rId3" Type="http://schemas.openxmlformats.org/officeDocument/2006/relationships/hyperlink" Target="https://podminky.urs.cz/item/CS_URS_2023_02/612135002" TargetMode="External" /><Relationship Id="rId4" Type="http://schemas.openxmlformats.org/officeDocument/2006/relationships/hyperlink" Target="https://podminky.urs.cz/item/CS_URS_2023_02/612135092" TargetMode="External" /><Relationship Id="rId5" Type="http://schemas.openxmlformats.org/officeDocument/2006/relationships/hyperlink" Target="https://podminky.urs.cz/item/CS_URS_2023_02/612311131" TargetMode="External" /><Relationship Id="rId6" Type="http://schemas.openxmlformats.org/officeDocument/2006/relationships/hyperlink" Target="https://podminky.urs.cz/item/CS_URS_2023_02/612315222" TargetMode="External" /><Relationship Id="rId7" Type="http://schemas.openxmlformats.org/officeDocument/2006/relationships/hyperlink" Target="https://podminky.urs.cz/item/CS_URS_2023_02/619995001" TargetMode="External" /><Relationship Id="rId8" Type="http://schemas.openxmlformats.org/officeDocument/2006/relationships/hyperlink" Target="https://podminky.urs.cz/item/CS_URS_2023_02/642942611" TargetMode="External" /><Relationship Id="rId9" Type="http://schemas.openxmlformats.org/officeDocument/2006/relationships/hyperlink" Target="https://podminky.urs.cz/item/CS_URS_2023_02/642942721" TargetMode="External" /><Relationship Id="rId10" Type="http://schemas.openxmlformats.org/officeDocument/2006/relationships/hyperlink" Target="https://podminky.urs.cz/item/CS_URS_2023_02/949101111" TargetMode="External" /><Relationship Id="rId11" Type="http://schemas.openxmlformats.org/officeDocument/2006/relationships/hyperlink" Target="https://podminky.urs.cz/item/CS_URS_2023_02/965046111" TargetMode="External" /><Relationship Id="rId12" Type="http://schemas.openxmlformats.org/officeDocument/2006/relationships/hyperlink" Target="https://podminky.urs.cz/item/CS_URS_2023_02/965046119" TargetMode="External" /><Relationship Id="rId13" Type="http://schemas.openxmlformats.org/officeDocument/2006/relationships/hyperlink" Target="https://podminky.urs.cz/item/CS_URS_2023_02/978013191" TargetMode="External" /><Relationship Id="rId14" Type="http://schemas.openxmlformats.org/officeDocument/2006/relationships/hyperlink" Target="https://podminky.urs.cz/item/CS_URS_2023_02/997013153" TargetMode="External" /><Relationship Id="rId15" Type="http://schemas.openxmlformats.org/officeDocument/2006/relationships/hyperlink" Target="https://podminky.urs.cz/item/CS_URS_2023_02/997013631" TargetMode="External" /><Relationship Id="rId16" Type="http://schemas.openxmlformats.org/officeDocument/2006/relationships/hyperlink" Target="https://podminky.urs.cz/item/CS_URS_2023_02/721210813" TargetMode="External" /><Relationship Id="rId17" Type="http://schemas.openxmlformats.org/officeDocument/2006/relationships/hyperlink" Target="https://podminky.urs.cz/item/CS_URS_2023_02/725112022" TargetMode="External" /><Relationship Id="rId18" Type="http://schemas.openxmlformats.org/officeDocument/2006/relationships/hyperlink" Target="https://podminky.urs.cz/item/CS_URS_2023_02/725211615" TargetMode="External" /><Relationship Id="rId19" Type="http://schemas.openxmlformats.org/officeDocument/2006/relationships/hyperlink" Target="https://podminky.urs.cz/item/CS_URS_2023_02/725211616" TargetMode="External" /><Relationship Id="rId20" Type="http://schemas.openxmlformats.org/officeDocument/2006/relationships/hyperlink" Target="https://podminky.urs.cz/item/CS_URS_2023_02/726111031.GBT" TargetMode="External" /><Relationship Id="rId21" Type="http://schemas.openxmlformats.org/officeDocument/2006/relationships/hyperlink" Target="https://podminky.urs.cz/item/CS_URS_2023_02/735151475.KRD" TargetMode="External" /><Relationship Id="rId22" Type="http://schemas.openxmlformats.org/officeDocument/2006/relationships/hyperlink" Target="https://podminky.urs.cz/item/CS_URS_2023_02/735151580.KRD" TargetMode="External" /><Relationship Id="rId23" Type="http://schemas.openxmlformats.org/officeDocument/2006/relationships/hyperlink" Target="https://podminky.urs.cz/item/CS_URS_2023_02/741310003" TargetMode="External" /><Relationship Id="rId24" Type="http://schemas.openxmlformats.org/officeDocument/2006/relationships/hyperlink" Target="https://podminky.urs.cz/item/CS_URS_2023_02/741310201" TargetMode="External" /><Relationship Id="rId25" Type="http://schemas.openxmlformats.org/officeDocument/2006/relationships/hyperlink" Target="https://podminky.urs.cz/item/CS_URS_2023_02/741313032" TargetMode="External" /><Relationship Id="rId26" Type="http://schemas.openxmlformats.org/officeDocument/2006/relationships/hyperlink" Target="https://podminky.urs.cz/item/CS_URS_2023_02/741321003" TargetMode="External" /><Relationship Id="rId27" Type="http://schemas.openxmlformats.org/officeDocument/2006/relationships/hyperlink" Target="https://podminky.urs.cz/item/CS_URS_2023_02/741372112" TargetMode="External" /><Relationship Id="rId28" Type="http://schemas.openxmlformats.org/officeDocument/2006/relationships/hyperlink" Target="https://podminky.urs.cz/item/CS_URS_2023_02/741372113" TargetMode="External" /><Relationship Id="rId29" Type="http://schemas.openxmlformats.org/officeDocument/2006/relationships/hyperlink" Target="https://podminky.urs.cz/item/CS_URS_2023_02/741810002" TargetMode="External" /><Relationship Id="rId30" Type="http://schemas.openxmlformats.org/officeDocument/2006/relationships/hyperlink" Target="https://podminky.urs.cz/item/CS_URS_2023_02/742110041" TargetMode="External" /><Relationship Id="rId31" Type="http://schemas.openxmlformats.org/officeDocument/2006/relationships/hyperlink" Target="https://podminky.urs.cz/item/CS_URS_2023_02/763121413" TargetMode="External" /><Relationship Id="rId32" Type="http://schemas.openxmlformats.org/officeDocument/2006/relationships/hyperlink" Target="https://podminky.urs.cz/item/CS_URS_2023_02/763135812" TargetMode="External" /><Relationship Id="rId33" Type="http://schemas.openxmlformats.org/officeDocument/2006/relationships/hyperlink" Target="https://podminky.urs.cz/item/CS_URS_2023_02/998763302" TargetMode="External" /><Relationship Id="rId34" Type="http://schemas.openxmlformats.org/officeDocument/2006/relationships/hyperlink" Target="https://podminky.urs.cz/item/CS_URS_2023_02/998763381" TargetMode="External" /><Relationship Id="rId35" Type="http://schemas.openxmlformats.org/officeDocument/2006/relationships/hyperlink" Target="https://podminky.urs.cz/item/CS_URS_2023_02/766414241" TargetMode="External" /><Relationship Id="rId36" Type="http://schemas.openxmlformats.org/officeDocument/2006/relationships/hyperlink" Target="https://podminky.urs.cz/item/CS_URS_2023_02/766662811" TargetMode="External" /><Relationship Id="rId37" Type="http://schemas.openxmlformats.org/officeDocument/2006/relationships/hyperlink" Target="https://podminky.urs.cz/item/CS_URS_2023_02/766691914" TargetMode="External" /><Relationship Id="rId38" Type="http://schemas.openxmlformats.org/officeDocument/2006/relationships/hyperlink" Target="https://podminky.urs.cz/item/CS_URS_2023_02/766695212" TargetMode="External" /><Relationship Id="rId39" Type="http://schemas.openxmlformats.org/officeDocument/2006/relationships/hyperlink" Target="https://podminky.urs.cz/item/CS_URS_2023_02/766695233" TargetMode="External" /><Relationship Id="rId40" Type="http://schemas.openxmlformats.org/officeDocument/2006/relationships/hyperlink" Target="https://podminky.urs.cz/item/CS_URS_2023_02/766811111" TargetMode="External" /><Relationship Id="rId41" Type="http://schemas.openxmlformats.org/officeDocument/2006/relationships/hyperlink" Target="https://podminky.urs.cz/item/CS_URS_2023_02/766812840" TargetMode="External" /><Relationship Id="rId42" Type="http://schemas.openxmlformats.org/officeDocument/2006/relationships/hyperlink" Target="https://podminky.urs.cz/item/CS_URS_2023_02/998766102" TargetMode="External" /><Relationship Id="rId43" Type="http://schemas.openxmlformats.org/officeDocument/2006/relationships/hyperlink" Target="https://podminky.urs.cz/item/CS_URS_2023_02/771161011" TargetMode="External" /><Relationship Id="rId44" Type="http://schemas.openxmlformats.org/officeDocument/2006/relationships/hyperlink" Target="https://podminky.urs.cz/item/CS_URS_2023_02/771571810" TargetMode="External" /><Relationship Id="rId45" Type="http://schemas.openxmlformats.org/officeDocument/2006/relationships/hyperlink" Target="https://podminky.urs.cz/item/CS_URS_2023_02/771577114" TargetMode="External" /><Relationship Id="rId46" Type="http://schemas.openxmlformats.org/officeDocument/2006/relationships/hyperlink" Target="https://podminky.urs.cz/item/CS_URS_2023_02/775141124" TargetMode="External" /><Relationship Id="rId47" Type="http://schemas.openxmlformats.org/officeDocument/2006/relationships/hyperlink" Target="https://podminky.urs.cz/item/CS_URS_2023_02/776111116" TargetMode="External" /><Relationship Id="rId48" Type="http://schemas.openxmlformats.org/officeDocument/2006/relationships/hyperlink" Target="https://podminky.urs.cz/item/CS_URS_2023_02/776111311" TargetMode="External" /><Relationship Id="rId49" Type="http://schemas.openxmlformats.org/officeDocument/2006/relationships/hyperlink" Target="https://podminky.urs.cz/item/CS_URS_2023_02/776121112" TargetMode="External" /><Relationship Id="rId50" Type="http://schemas.openxmlformats.org/officeDocument/2006/relationships/hyperlink" Target="https://podminky.urs.cz/item/CS_URS_2023_02/776141114" TargetMode="External" /><Relationship Id="rId51" Type="http://schemas.openxmlformats.org/officeDocument/2006/relationships/hyperlink" Target="https://podminky.urs.cz/item/CS_URS_2023_02/776201812" TargetMode="External" /><Relationship Id="rId52" Type="http://schemas.openxmlformats.org/officeDocument/2006/relationships/hyperlink" Target="https://podminky.urs.cz/item/CS_URS_2023_02/776231111" TargetMode="External" /><Relationship Id="rId53" Type="http://schemas.openxmlformats.org/officeDocument/2006/relationships/hyperlink" Target="https://podminky.urs.cz/item/CS_URS_2023_02/776411224" TargetMode="External" /><Relationship Id="rId54" Type="http://schemas.openxmlformats.org/officeDocument/2006/relationships/hyperlink" Target="https://podminky.urs.cz/item/CS_URS_2023_02/998776102" TargetMode="External" /><Relationship Id="rId55" Type="http://schemas.openxmlformats.org/officeDocument/2006/relationships/hyperlink" Target="https://podminky.urs.cz/item/CS_URS_2023_02/781121011" TargetMode="External" /><Relationship Id="rId56" Type="http://schemas.openxmlformats.org/officeDocument/2006/relationships/hyperlink" Target="https://podminky.urs.cz/item/CS_URS_2023_02/781151031" TargetMode="External" /><Relationship Id="rId57" Type="http://schemas.openxmlformats.org/officeDocument/2006/relationships/hyperlink" Target="https://podminky.urs.cz/item/CS_URS_2023_02/781151041" TargetMode="External" /><Relationship Id="rId58" Type="http://schemas.openxmlformats.org/officeDocument/2006/relationships/hyperlink" Target="https://podminky.urs.cz/item/CS_URS_2023_02/781471810" TargetMode="External" /><Relationship Id="rId59" Type="http://schemas.openxmlformats.org/officeDocument/2006/relationships/hyperlink" Target="https://podminky.urs.cz/item/CS_URS_2023_02/781474113" TargetMode="External" /><Relationship Id="rId60" Type="http://schemas.openxmlformats.org/officeDocument/2006/relationships/hyperlink" Target="https://podminky.urs.cz/item/CS_URS_2023_02/781477114" TargetMode="External" /><Relationship Id="rId61" Type="http://schemas.openxmlformats.org/officeDocument/2006/relationships/hyperlink" Target="https://podminky.urs.cz/item/CS_URS_2023_02/781494511" TargetMode="External" /><Relationship Id="rId62" Type="http://schemas.openxmlformats.org/officeDocument/2006/relationships/hyperlink" Target="https://podminky.urs.cz/item/CS_URS_2023_02/781495115" TargetMode="External" /><Relationship Id="rId63" Type="http://schemas.openxmlformats.org/officeDocument/2006/relationships/hyperlink" Target="https://podminky.urs.cz/item/CS_URS_2023_02/783301303" TargetMode="External" /><Relationship Id="rId64" Type="http://schemas.openxmlformats.org/officeDocument/2006/relationships/hyperlink" Target="https://podminky.urs.cz/item/CS_URS_2023_02/783301401" TargetMode="External" /><Relationship Id="rId65" Type="http://schemas.openxmlformats.org/officeDocument/2006/relationships/hyperlink" Target="https://podminky.urs.cz/item/CS_URS_2023_02/783314101" TargetMode="External" /><Relationship Id="rId66" Type="http://schemas.openxmlformats.org/officeDocument/2006/relationships/hyperlink" Target="https://podminky.urs.cz/item/CS_URS_2023_02/783315101" TargetMode="External" /><Relationship Id="rId67" Type="http://schemas.openxmlformats.org/officeDocument/2006/relationships/hyperlink" Target="https://podminky.urs.cz/item/CS_URS_2023_02/783317101" TargetMode="External" /><Relationship Id="rId68" Type="http://schemas.openxmlformats.org/officeDocument/2006/relationships/hyperlink" Target="https://podminky.urs.cz/item/CS_URS_2023_02/783343101" TargetMode="External" /><Relationship Id="rId69" Type="http://schemas.openxmlformats.org/officeDocument/2006/relationships/hyperlink" Target="https://podminky.urs.cz/item/CS_URS_2023_02/784171101" TargetMode="External" /><Relationship Id="rId70" Type="http://schemas.openxmlformats.org/officeDocument/2006/relationships/hyperlink" Target="https://podminky.urs.cz/item/CS_URS_2023_02/784171111" TargetMode="External" /><Relationship Id="rId71" Type="http://schemas.openxmlformats.org/officeDocument/2006/relationships/hyperlink" Target="https://podminky.urs.cz/item/CS_URS_2023_02/784171121" TargetMode="External" /><Relationship Id="rId72" Type="http://schemas.openxmlformats.org/officeDocument/2006/relationships/hyperlink" Target="https://podminky.urs.cz/item/CS_URS_2023_02/784181101" TargetMode="External" /><Relationship Id="rId73" Type="http://schemas.openxmlformats.org/officeDocument/2006/relationships/hyperlink" Target="https://podminky.urs.cz/item/CS_URS_2023_02/784211101" TargetMode="External" /><Relationship Id="rId74" Type="http://schemas.openxmlformats.org/officeDocument/2006/relationships/hyperlink" Target="https://podminky.urs.cz/item/CS_URS_2023_02/786624111" TargetMode="External" /><Relationship Id="rId75" Type="http://schemas.openxmlformats.org/officeDocument/2006/relationships/hyperlink" Target="https://podminky.urs.cz/item/CS_URS_2023_02/786681001" TargetMode="External" /><Relationship Id="rId76" Type="http://schemas.openxmlformats.org/officeDocument/2006/relationships/hyperlink" Target="https://podminky.urs.cz/item/CS_URS_2023_02/HZS1302" TargetMode="External" /><Relationship Id="rId77" Type="http://schemas.openxmlformats.org/officeDocument/2006/relationships/hyperlink" Target="https://podminky.urs.cz/item/CS_URS_2023_02/020001000" TargetMode="External" /><Relationship Id="rId78" Type="http://schemas.openxmlformats.org/officeDocument/2006/relationships/hyperlink" Target="https://podminky.urs.cz/item/CS_URS_2023_02/022002000" TargetMode="External" /><Relationship Id="rId79" Type="http://schemas.openxmlformats.org/officeDocument/2006/relationships/hyperlink" Target="https://podminky.urs.cz/item/CS_URS_2023_02/040001000" TargetMode="External" /><Relationship Id="rId80" Type="http://schemas.openxmlformats.org/officeDocument/2006/relationships/hyperlink" Target="https://podminky.urs.cz/item/CS_URS_2023_02/045002000" TargetMode="External" /><Relationship Id="rId81" Type="http://schemas.openxmlformats.org/officeDocument/2006/relationships/hyperlink" Target="https://podminky.urs.cz/item/CS_URS_2023_02/070001000" TargetMode="External" /><Relationship Id="rId82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776212111" TargetMode="External" /><Relationship Id="rId2" Type="http://schemas.openxmlformats.org/officeDocument/2006/relationships/hyperlink" Target="https://podminky.urs.cz/item/CS_URS_2024_01/784181101" TargetMode="External" /><Relationship Id="rId3" Type="http://schemas.openxmlformats.org/officeDocument/2006/relationships/hyperlink" Target="https://podminky.urs.cz/item/CS_URS_2024_01/784221101" TargetMode="External" /><Relationship Id="rId4" Type="http://schemas.openxmlformats.org/officeDocument/2006/relationships/hyperlink" Target="https://podminky.urs.cz/item/CS_URS_2024_01/784221133" TargetMode="External" /><Relationship Id="rId5" Type="http://schemas.openxmlformats.org/officeDocument/2006/relationships/hyperlink" Target="https://podminky.urs.cz/item/CS_URS_2024_01/784221141" TargetMode="External" /><Relationship Id="rId6" Type="http://schemas.openxmlformats.org/officeDocument/2006/relationships/hyperlink" Target="https://podminky.urs.cz/item/CS_URS_2024_01/786623111" TargetMode="External" /><Relationship Id="rId7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27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28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29</v>
      </c>
      <c r="AL11" s="22"/>
      <c r="AM11" s="22"/>
      <c r="AN11" s="27" t="s">
        <v>30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31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32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32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29</v>
      </c>
      <c r="AL14" s="22"/>
      <c r="AM14" s="22"/>
      <c r="AN14" s="34" t="s">
        <v>32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33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34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29</v>
      </c>
      <c r="AL17" s="22"/>
      <c r="AM17" s="22"/>
      <c r="AN17" s="27" t="s">
        <v>19</v>
      </c>
      <c r="AO17" s="22"/>
      <c r="AP17" s="22"/>
      <c r="AQ17" s="22"/>
      <c r="AR17" s="20"/>
      <c r="BE17" s="31"/>
      <c r="BS17" s="17" t="s">
        <v>35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36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37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38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29</v>
      </c>
      <c r="AL20" s="22"/>
      <c r="AM20" s="22"/>
      <c r="AN20" s="27" t="s">
        <v>39</v>
      </c>
      <c r="AO20" s="22"/>
      <c r="AP20" s="22"/>
      <c r="AQ20" s="22"/>
      <c r="AR20" s="20"/>
      <c r="BE20" s="31"/>
      <c r="BS20" s="17" t="s">
        <v>35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40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41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42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43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44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45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46</v>
      </c>
      <c r="E29" s="47"/>
      <c r="F29" s="32" t="s">
        <v>47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48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49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50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51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52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53</v>
      </c>
      <c r="U35" s="54"/>
      <c r="V35" s="54"/>
      <c r="W35" s="54"/>
      <c r="X35" s="56" t="s">
        <v>54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55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25_06_HavNem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Centrum Paliativní péče - (Stavba) Zasedací místnost, WC, Konzultační místnost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>Nemocnice Havířov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10. 9. 2023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>Nemocnice Havířov, p.o.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33</v>
      </c>
      <c r="AJ49" s="40"/>
      <c r="AK49" s="40"/>
      <c r="AL49" s="40"/>
      <c r="AM49" s="73" t="str">
        <f>IF(E17="","",E17)</f>
        <v xml:space="preserve"> </v>
      </c>
      <c r="AN49" s="64"/>
      <c r="AO49" s="64"/>
      <c r="AP49" s="64"/>
      <c r="AQ49" s="40"/>
      <c r="AR49" s="44"/>
      <c r="AS49" s="74" t="s">
        <v>56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31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36</v>
      </c>
      <c r="AJ50" s="40"/>
      <c r="AK50" s="40"/>
      <c r="AL50" s="40"/>
      <c r="AM50" s="73" t="str">
        <f>IF(E20="","",E20)</f>
        <v>Amun Pro s.r.o.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57</v>
      </c>
      <c r="D52" s="87"/>
      <c r="E52" s="87"/>
      <c r="F52" s="87"/>
      <c r="G52" s="87"/>
      <c r="H52" s="88"/>
      <c r="I52" s="89" t="s">
        <v>58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59</v>
      </c>
      <c r="AH52" s="87"/>
      <c r="AI52" s="87"/>
      <c r="AJ52" s="87"/>
      <c r="AK52" s="87"/>
      <c r="AL52" s="87"/>
      <c r="AM52" s="87"/>
      <c r="AN52" s="89" t="s">
        <v>60</v>
      </c>
      <c r="AO52" s="87"/>
      <c r="AP52" s="87"/>
      <c r="AQ52" s="91" t="s">
        <v>61</v>
      </c>
      <c r="AR52" s="44"/>
      <c r="AS52" s="92" t="s">
        <v>62</v>
      </c>
      <c r="AT52" s="93" t="s">
        <v>63</v>
      </c>
      <c r="AU52" s="93" t="s">
        <v>64</v>
      </c>
      <c r="AV52" s="93" t="s">
        <v>65</v>
      </c>
      <c r="AW52" s="93" t="s">
        <v>66</v>
      </c>
      <c r="AX52" s="93" t="s">
        <v>67</v>
      </c>
      <c r="AY52" s="93" t="s">
        <v>68</v>
      </c>
      <c r="AZ52" s="93" t="s">
        <v>69</v>
      </c>
      <c r="BA52" s="93" t="s">
        <v>70</v>
      </c>
      <c r="BB52" s="93" t="s">
        <v>71</v>
      </c>
      <c r="BC52" s="93" t="s">
        <v>72</v>
      </c>
      <c r="BD52" s="94" t="s">
        <v>73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74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ROUND(SUM(AG55:AG56),2)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ROUND(SUM(AS55:AS56),2)</f>
        <v>0</v>
      </c>
      <c r="AT54" s="106">
        <f>ROUND(SUM(AV54:AW54),2)</f>
        <v>0</v>
      </c>
      <c r="AU54" s="107">
        <f>ROUND(SUM(AU55:AU56),5)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ROUND(SUM(AZ55:AZ56),2)</f>
        <v>0</v>
      </c>
      <c r="BA54" s="106">
        <f>ROUND(SUM(BA55:BA56),2)</f>
        <v>0</v>
      </c>
      <c r="BB54" s="106">
        <f>ROUND(SUM(BB55:BB56),2)</f>
        <v>0</v>
      </c>
      <c r="BC54" s="106">
        <f>ROUND(SUM(BC55:BC56),2)</f>
        <v>0</v>
      </c>
      <c r="BD54" s="108">
        <f>ROUND(SUM(BD55:BD56),2)</f>
        <v>0</v>
      </c>
      <c r="BE54" s="6"/>
      <c r="BS54" s="109" t="s">
        <v>75</v>
      </c>
      <c r="BT54" s="109" t="s">
        <v>76</v>
      </c>
      <c r="BU54" s="110" t="s">
        <v>77</v>
      </c>
      <c r="BV54" s="109" t="s">
        <v>78</v>
      </c>
      <c r="BW54" s="109" t="s">
        <v>5</v>
      </c>
      <c r="BX54" s="109" t="s">
        <v>79</v>
      </c>
      <c r="CL54" s="109" t="s">
        <v>19</v>
      </c>
    </row>
    <row r="55" s="7" customFormat="1" ht="16.5" customHeight="1">
      <c r="A55" s="111" t="s">
        <v>80</v>
      </c>
      <c r="B55" s="112"/>
      <c r="C55" s="113"/>
      <c r="D55" s="114" t="s">
        <v>81</v>
      </c>
      <c r="E55" s="114"/>
      <c r="F55" s="114"/>
      <c r="G55" s="114"/>
      <c r="H55" s="114"/>
      <c r="I55" s="115"/>
      <c r="J55" s="114" t="s">
        <v>82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'01 - Zasedací místnost, WC'!J30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83</v>
      </c>
      <c r="AR55" s="118"/>
      <c r="AS55" s="119">
        <v>0</v>
      </c>
      <c r="AT55" s="120">
        <f>ROUND(SUM(AV55:AW55),2)</f>
        <v>0</v>
      </c>
      <c r="AU55" s="121">
        <f>'01 - Zasedací místnost, WC'!P105</f>
        <v>0</v>
      </c>
      <c r="AV55" s="120">
        <f>'01 - Zasedací místnost, WC'!J33</f>
        <v>0</v>
      </c>
      <c r="AW55" s="120">
        <f>'01 - Zasedací místnost, WC'!J34</f>
        <v>0</v>
      </c>
      <c r="AX55" s="120">
        <f>'01 - Zasedací místnost, WC'!J35</f>
        <v>0</v>
      </c>
      <c r="AY55" s="120">
        <f>'01 - Zasedací místnost, WC'!J36</f>
        <v>0</v>
      </c>
      <c r="AZ55" s="120">
        <f>'01 - Zasedací místnost, WC'!F33</f>
        <v>0</v>
      </c>
      <c r="BA55" s="120">
        <f>'01 - Zasedací místnost, WC'!F34</f>
        <v>0</v>
      </c>
      <c r="BB55" s="120">
        <f>'01 - Zasedací místnost, WC'!F35</f>
        <v>0</v>
      </c>
      <c r="BC55" s="120">
        <f>'01 - Zasedací místnost, WC'!F36</f>
        <v>0</v>
      </c>
      <c r="BD55" s="122">
        <f>'01 - Zasedací místnost, WC'!F37</f>
        <v>0</v>
      </c>
      <c r="BE55" s="7"/>
      <c r="BT55" s="123" t="s">
        <v>84</v>
      </c>
      <c r="BV55" s="123" t="s">
        <v>78</v>
      </c>
      <c r="BW55" s="123" t="s">
        <v>85</v>
      </c>
      <c r="BX55" s="123" t="s">
        <v>5</v>
      </c>
      <c r="CL55" s="123" t="s">
        <v>19</v>
      </c>
      <c r="CM55" s="123" t="s">
        <v>86</v>
      </c>
    </row>
    <row r="56" s="7" customFormat="1" ht="16.5" customHeight="1">
      <c r="A56" s="111" t="s">
        <v>80</v>
      </c>
      <c r="B56" s="112"/>
      <c r="C56" s="113"/>
      <c r="D56" s="114" t="s">
        <v>87</v>
      </c>
      <c r="E56" s="114"/>
      <c r="F56" s="114"/>
      <c r="G56" s="114"/>
      <c r="H56" s="114"/>
      <c r="I56" s="115"/>
      <c r="J56" s="114" t="s">
        <v>88</v>
      </c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16">
        <f>'02 - Konzultační místnost'!J30</f>
        <v>0</v>
      </c>
      <c r="AH56" s="115"/>
      <c r="AI56" s="115"/>
      <c r="AJ56" s="115"/>
      <c r="AK56" s="115"/>
      <c r="AL56" s="115"/>
      <c r="AM56" s="115"/>
      <c r="AN56" s="116">
        <f>SUM(AG56,AT56)</f>
        <v>0</v>
      </c>
      <c r="AO56" s="115"/>
      <c r="AP56" s="115"/>
      <c r="AQ56" s="117" t="s">
        <v>83</v>
      </c>
      <c r="AR56" s="118"/>
      <c r="AS56" s="124">
        <v>0</v>
      </c>
      <c r="AT56" s="125">
        <f>ROUND(SUM(AV56:AW56),2)</f>
        <v>0</v>
      </c>
      <c r="AU56" s="126">
        <f>'02 - Konzultační místnost'!P85</f>
        <v>0</v>
      </c>
      <c r="AV56" s="125">
        <f>'02 - Konzultační místnost'!J33</f>
        <v>0</v>
      </c>
      <c r="AW56" s="125">
        <f>'02 - Konzultační místnost'!J34</f>
        <v>0</v>
      </c>
      <c r="AX56" s="125">
        <f>'02 - Konzultační místnost'!J35</f>
        <v>0</v>
      </c>
      <c r="AY56" s="125">
        <f>'02 - Konzultační místnost'!J36</f>
        <v>0</v>
      </c>
      <c r="AZ56" s="125">
        <f>'02 - Konzultační místnost'!F33</f>
        <v>0</v>
      </c>
      <c r="BA56" s="125">
        <f>'02 - Konzultační místnost'!F34</f>
        <v>0</v>
      </c>
      <c r="BB56" s="125">
        <f>'02 - Konzultační místnost'!F35</f>
        <v>0</v>
      </c>
      <c r="BC56" s="125">
        <f>'02 - Konzultační místnost'!F36</f>
        <v>0</v>
      </c>
      <c r="BD56" s="127">
        <f>'02 - Konzultační místnost'!F37</f>
        <v>0</v>
      </c>
      <c r="BE56" s="7"/>
      <c r="BT56" s="123" t="s">
        <v>84</v>
      </c>
      <c r="BV56" s="123" t="s">
        <v>78</v>
      </c>
      <c r="BW56" s="123" t="s">
        <v>89</v>
      </c>
      <c r="BX56" s="123" t="s">
        <v>5</v>
      </c>
      <c r="CL56" s="123" t="s">
        <v>19</v>
      </c>
      <c r="CM56" s="123" t="s">
        <v>86</v>
      </c>
    </row>
    <row r="57" s="2" customFormat="1" ht="30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  <c r="AF57" s="40"/>
      <c r="AG57" s="40"/>
      <c r="AH57" s="40"/>
      <c r="AI57" s="40"/>
      <c r="AJ57" s="40"/>
      <c r="AK57" s="40"/>
      <c r="AL57" s="40"/>
      <c r="AM57" s="40"/>
      <c r="AN57" s="40"/>
      <c r="AO57" s="40"/>
      <c r="AP57" s="40"/>
      <c r="AQ57" s="40"/>
      <c r="AR57" s="44"/>
      <c r="AS57" s="38"/>
      <c r="AT57" s="38"/>
      <c r="AU57" s="38"/>
      <c r="AV57" s="38"/>
      <c r="AW57" s="38"/>
      <c r="AX57" s="38"/>
      <c r="AY57" s="38"/>
      <c r="AZ57" s="38"/>
      <c r="BA57" s="38"/>
      <c r="BB57" s="38"/>
      <c r="BC57" s="38"/>
      <c r="BD57" s="38"/>
      <c r="BE57" s="38"/>
    </row>
    <row r="58" s="2" customFormat="1" ht="6.96" customHeight="1">
      <c r="A58" s="38"/>
      <c r="B58" s="59"/>
      <c r="C58" s="60"/>
      <c r="D58" s="60"/>
      <c r="E58" s="60"/>
      <c r="F58" s="60"/>
      <c r="G58" s="60"/>
      <c r="H58" s="60"/>
      <c r="I58" s="60"/>
      <c r="J58" s="60"/>
      <c r="K58" s="60"/>
      <c r="L58" s="60"/>
      <c r="M58" s="60"/>
      <c r="N58" s="60"/>
      <c r="O58" s="60"/>
      <c r="P58" s="60"/>
      <c r="Q58" s="60"/>
      <c r="R58" s="60"/>
      <c r="S58" s="60"/>
      <c r="T58" s="60"/>
      <c r="U58" s="60"/>
      <c r="V58" s="60"/>
      <c r="W58" s="60"/>
      <c r="X58" s="60"/>
      <c r="Y58" s="60"/>
      <c r="Z58" s="60"/>
      <c r="AA58" s="60"/>
      <c r="AB58" s="60"/>
      <c r="AC58" s="60"/>
      <c r="AD58" s="60"/>
      <c r="AE58" s="60"/>
      <c r="AF58" s="60"/>
      <c r="AG58" s="60"/>
      <c r="AH58" s="60"/>
      <c r="AI58" s="60"/>
      <c r="AJ58" s="60"/>
      <c r="AK58" s="60"/>
      <c r="AL58" s="60"/>
      <c r="AM58" s="60"/>
      <c r="AN58" s="60"/>
      <c r="AO58" s="60"/>
      <c r="AP58" s="60"/>
      <c r="AQ58" s="60"/>
      <c r="AR58" s="44"/>
      <c r="AS58" s="38"/>
      <c r="AT58" s="38"/>
      <c r="AU58" s="38"/>
      <c r="AV58" s="38"/>
      <c r="AW58" s="38"/>
      <c r="AX58" s="38"/>
      <c r="AY58" s="38"/>
      <c r="AZ58" s="38"/>
      <c r="BA58" s="38"/>
      <c r="BB58" s="38"/>
      <c r="BC58" s="38"/>
      <c r="BD58" s="38"/>
      <c r="BE58" s="38"/>
    </row>
  </sheetData>
  <sheetProtection sheet="1" formatColumns="0" formatRows="0" objects="1" scenarios="1" spinCount="100000" saltValue="Vnndp7KVA/GHKRThZL2jwjrnjaFuhhhQNUpykgrIB18cqS5M0pV0ZU0e/h/J6USaTfa/pk3kcUk6FSBb2cx2Lg==" hashValue="pu0ALCgiiqlU6gucTRqFmzBmpV9IgdaSznPiq57qlQS0OLoSSQCIxeEKnYqceAFJHVMPKqKVq9K2pt2uykdJSw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01 - Zasedací místnost, WC'!C2" display="/"/>
    <hyperlink ref="A56" location="'02 - Konzultační místnost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86</v>
      </c>
    </row>
    <row r="4" s="1" customFormat="1" ht="24.96" customHeight="1">
      <c r="B4" s="20"/>
      <c r="D4" s="130" t="s">
        <v>90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Centrum Paliativní péče - (Stavba) Zasedací místnost, WC, Konzultační místnost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91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92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10. 9. 2023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27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28</v>
      </c>
      <c r="F15" s="38"/>
      <c r="G15" s="38"/>
      <c r="H15" s="38"/>
      <c r="I15" s="132" t="s">
        <v>29</v>
      </c>
      <c r="J15" s="136" t="s">
        <v>30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31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29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33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29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36</v>
      </c>
      <c r="E23" s="38"/>
      <c r="F23" s="38"/>
      <c r="G23" s="38"/>
      <c r="H23" s="38"/>
      <c r="I23" s="132" t="s">
        <v>26</v>
      </c>
      <c r="J23" s="136" t="s">
        <v>37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38</v>
      </c>
      <c r="F24" s="38"/>
      <c r="G24" s="38"/>
      <c r="H24" s="38"/>
      <c r="I24" s="132" t="s">
        <v>29</v>
      </c>
      <c r="J24" s="136" t="s">
        <v>39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40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42</v>
      </c>
      <c r="E30" s="38"/>
      <c r="F30" s="38"/>
      <c r="G30" s="38"/>
      <c r="H30" s="38"/>
      <c r="I30" s="38"/>
      <c r="J30" s="144">
        <f>ROUND(J105,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44</v>
      </c>
      <c r="G32" s="38"/>
      <c r="H32" s="38"/>
      <c r="I32" s="145" t="s">
        <v>43</v>
      </c>
      <c r="J32" s="145" t="s">
        <v>45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46</v>
      </c>
      <c r="E33" s="132" t="s">
        <v>47</v>
      </c>
      <c r="F33" s="147">
        <f>ROUND((SUM(BE105:BE609)),  2)</f>
        <v>0</v>
      </c>
      <c r="G33" s="38"/>
      <c r="H33" s="38"/>
      <c r="I33" s="148">
        <v>0.20999999999999999</v>
      </c>
      <c r="J33" s="147">
        <f>ROUND(((SUM(BE105:BE609))*I33),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48</v>
      </c>
      <c r="F34" s="147">
        <f>ROUND((SUM(BF105:BF609)),  2)</f>
        <v>0</v>
      </c>
      <c r="G34" s="38"/>
      <c r="H34" s="38"/>
      <c r="I34" s="148">
        <v>0.12</v>
      </c>
      <c r="J34" s="147">
        <f>ROUND(((SUM(BF105:BF609))*I34),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49</v>
      </c>
      <c r="F35" s="147">
        <f>ROUND((SUM(BG105:BG609)),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50</v>
      </c>
      <c r="F36" s="147">
        <f>ROUND((SUM(BH105:BH609)),  2)</f>
        <v>0</v>
      </c>
      <c r="G36" s="38"/>
      <c r="H36" s="38"/>
      <c r="I36" s="148">
        <v>0.12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51</v>
      </c>
      <c r="F37" s="147">
        <f>ROUND((SUM(BI105:BI609)),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52</v>
      </c>
      <c r="E39" s="151"/>
      <c r="F39" s="151"/>
      <c r="G39" s="152" t="s">
        <v>53</v>
      </c>
      <c r="H39" s="153" t="s">
        <v>54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93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Centrum Paliativní péče - (Stavba) Zasedací místnost, WC, Konzultační místnost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91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01 - Zasedací místnost, WC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Nemocnice Havířov</v>
      </c>
      <c r="G52" s="40"/>
      <c r="H52" s="40"/>
      <c r="I52" s="32" t="s">
        <v>23</v>
      </c>
      <c r="J52" s="72" t="str">
        <f>IF(J12="","",J12)</f>
        <v>10. 9. 2023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Nemocnice Havířov, p.o.</v>
      </c>
      <c r="G54" s="40"/>
      <c r="H54" s="40"/>
      <c r="I54" s="32" t="s">
        <v>33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31</v>
      </c>
      <c r="D55" s="40"/>
      <c r="E55" s="40"/>
      <c r="F55" s="27" t="str">
        <f>IF(E18="","",E18)</f>
        <v>Vyplň údaj</v>
      </c>
      <c r="G55" s="40"/>
      <c r="H55" s="40"/>
      <c r="I55" s="32" t="s">
        <v>36</v>
      </c>
      <c r="J55" s="36" t="str">
        <f>E24</f>
        <v>Amun Pro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94</v>
      </c>
      <c r="D57" s="162"/>
      <c r="E57" s="162"/>
      <c r="F57" s="162"/>
      <c r="G57" s="162"/>
      <c r="H57" s="162"/>
      <c r="I57" s="162"/>
      <c r="J57" s="163" t="s">
        <v>95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74</v>
      </c>
      <c r="D59" s="40"/>
      <c r="E59" s="40"/>
      <c r="F59" s="40"/>
      <c r="G59" s="40"/>
      <c r="H59" s="40"/>
      <c r="I59" s="40"/>
      <c r="J59" s="102">
        <f>J105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96</v>
      </c>
    </row>
    <row r="60" s="9" customFormat="1" ht="24.96" customHeight="1">
      <c r="A60" s="9"/>
      <c r="B60" s="165"/>
      <c r="C60" s="166"/>
      <c r="D60" s="167" t="s">
        <v>97</v>
      </c>
      <c r="E60" s="168"/>
      <c r="F60" s="168"/>
      <c r="G60" s="168"/>
      <c r="H60" s="168"/>
      <c r="I60" s="168"/>
      <c r="J60" s="169">
        <f>J106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98</v>
      </c>
      <c r="E61" s="174"/>
      <c r="F61" s="174"/>
      <c r="G61" s="174"/>
      <c r="H61" s="174"/>
      <c r="I61" s="174"/>
      <c r="J61" s="175">
        <f>J107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99</v>
      </c>
      <c r="E62" s="174"/>
      <c r="F62" s="174"/>
      <c r="G62" s="174"/>
      <c r="H62" s="174"/>
      <c r="I62" s="174"/>
      <c r="J62" s="175">
        <f>J111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1"/>
      <c r="C63" s="172"/>
      <c r="D63" s="173" t="s">
        <v>100</v>
      </c>
      <c r="E63" s="174"/>
      <c r="F63" s="174"/>
      <c r="G63" s="174"/>
      <c r="H63" s="174"/>
      <c r="I63" s="174"/>
      <c r="J63" s="175">
        <f>J145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1"/>
      <c r="C64" s="172"/>
      <c r="D64" s="173" t="s">
        <v>101</v>
      </c>
      <c r="E64" s="174"/>
      <c r="F64" s="174"/>
      <c r="G64" s="174"/>
      <c r="H64" s="174"/>
      <c r="I64" s="174"/>
      <c r="J64" s="175">
        <f>J159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5"/>
      <c r="C65" s="166"/>
      <c r="D65" s="167" t="s">
        <v>102</v>
      </c>
      <c r="E65" s="168"/>
      <c r="F65" s="168"/>
      <c r="G65" s="168"/>
      <c r="H65" s="168"/>
      <c r="I65" s="168"/>
      <c r="J65" s="169">
        <f>J171</f>
        <v>0</v>
      </c>
      <c r="K65" s="166"/>
      <c r="L65" s="170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71"/>
      <c r="C66" s="172"/>
      <c r="D66" s="173" t="s">
        <v>103</v>
      </c>
      <c r="E66" s="174"/>
      <c r="F66" s="174"/>
      <c r="G66" s="174"/>
      <c r="H66" s="174"/>
      <c r="I66" s="174"/>
      <c r="J66" s="175">
        <f>J172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1"/>
      <c r="C67" s="172"/>
      <c r="D67" s="173" t="s">
        <v>104</v>
      </c>
      <c r="E67" s="174"/>
      <c r="F67" s="174"/>
      <c r="G67" s="174"/>
      <c r="H67" s="174"/>
      <c r="I67" s="174"/>
      <c r="J67" s="175">
        <f>J184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1"/>
      <c r="C68" s="172"/>
      <c r="D68" s="173" t="s">
        <v>105</v>
      </c>
      <c r="E68" s="174"/>
      <c r="F68" s="174"/>
      <c r="G68" s="174"/>
      <c r="H68" s="174"/>
      <c r="I68" s="174"/>
      <c r="J68" s="175">
        <f>J197</f>
        <v>0</v>
      </c>
      <c r="K68" s="172"/>
      <c r="L68" s="17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1"/>
      <c r="C69" s="172"/>
      <c r="D69" s="173" t="s">
        <v>106</v>
      </c>
      <c r="E69" s="174"/>
      <c r="F69" s="174"/>
      <c r="G69" s="174"/>
      <c r="H69" s="174"/>
      <c r="I69" s="174"/>
      <c r="J69" s="175">
        <f>J242</f>
        <v>0</v>
      </c>
      <c r="K69" s="172"/>
      <c r="L69" s="17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1"/>
      <c r="C70" s="172"/>
      <c r="D70" s="173" t="s">
        <v>107</v>
      </c>
      <c r="E70" s="174"/>
      <c r="F70" s="174"/>
      <c r="G70" s="174"/>
      <c r="H70" s="174"/>
      <c r="I70" s="174"/>
      <c r="J70" s="175">
        <f>J253</f>
        <v>0</v>
      </c>
      <c r="K70" s="172"/>
      <c r="L70" s="17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1"/>
      <c r="C71" s="172"/>
      <c r="D71" s="173" t="s">
        <v>108</v>
      </c>
      <c r="E71" s="174"/>
      <c r="F71" s="174"/>
      <c r="G71" s="174"/>
      <c r="H71" s="174"/>
      <c r="I71" s="174"/>
      <c r="J71" s="175">
        <f>J266</f>
        <v>0</v>
      </c>
      <c r="K71" s="172"/>
      <c r="L71" s="17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1"/>
      <c r="C72" s="172"/>
      <c r="D72" s="173" t="s">
        <v>109</v>
      </c>
      <c r="E72" s="174"/>
      <c r="F72" s="174"/>
      <c r="G72" s="174"/>
      <c r="H72" s="174"/>
      <c r="I72" s="174"/>
      <c r="J72" s="175">
        <f>J285</f>
        <v>0</v>
      </c>
      <c r="K72" s="172"/>
      <c r="L72" s="17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1"/>
      <c r="C73" s="172"/>
      <c r="D73" s="173" t="s">
        <v>110</v>
      </c>
      <c r="E73" s="174"/>
      <c r="F73" s="174"/>
      <c r="G73" s="174"/>
      <c r="H73" s="174"/>
      <c r="I73" s="174"/>
      <c r="J73" s="175">
        <f>J380</f>
        <v>0</v>
      </c>
      <c r="K73" s="172"/>
      <c r="L73" s="17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1"/>
      <c r="C74" s="172"/>
      <c r="D74" s="173" t="s">
        <v>111</v>
      </c>
      <c r="E74" s="174"/>
      <c r="F74" s="174"/>
      <c r="G74" s="174"/>
      <c r="H74" s="174"/>
      <c r="I74" s="174"/>
      <c r="J74" s="175">
        <f>J397</f>
        <v>0</v>
      </c>
      <c r="K74" s="172"/>
      <c r="L74" s="176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1"/>
      <c r="C75" s="172"/>
      <c r="D75" s="173" t="s">
        <v>112</v>
      </c>
      <c r="E75" s="174"/>
      <c r="F75" s="174"/>
      <c r="G75" s="174"/>
      <c r="H75" s="174"/>
      <c r="I75" s="174"/>
      <c r="J75" s="175">
        <f>J447</f>
        <v>0</v>
      </c>
      <c r="K75" s="172"/>
      <c r="L75" s="176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71"/>
      <c r="C76" s="172"/>
      <c r="D76" s="173" t="s">
        <v>113</v>
      </c>
      <c r="E76" s="174"/>
      <c r="F76" s="174"/>
      <c r="G76" s="174"/>
      <c r="H76" s="174"/>
      <c r="I76" s="174"/>
      <c r="J76" s="175">
        <f>J474</f>
        <v>0</v>
      </c>
      <c r="K76" s="172"/>
      <c r="L76" s="176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71"/>
      <c r="C77" s="172"/>
      <c r="D77" s="173" t="s">
        <v>114</v>
      </c>
      <c r="E77" s="174"/>
      <c r="F77" s="174"/>
      <c r="G77" s="174"/>
      <c r="H77" s="174"/>
      <c r="I77" s="174"/>
      <c r="J77" s="175">
        <f>J502</f>
        <v>0</v>
      </c>
      <c r="K77" s="172"/>
      <c r="L77" s="176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71"/>
      <c r="C78" s="172"/>
      <c r="D78" s="173" t="s">
        <v>115</v>
      </c>
      <c r="E78" s="174"/>
      <c r="F78" s="174"/>
      <c r="G78" s="174"/>
      <c r="H78" s="174"/>
      <c r="I78" s="174"/>
      <c r="J78" s="175">
        <f>J535</f>
        <v>0</v>
      </c>
      <c r="K78" s="172"/>
      <c r="L78" s="176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71"/>
      <c r="C79" s="172"/>
      <c r="D79" s="173" t="s">
        <v>116</v>
      </c>
      <c r="E79" s="174"/>
      <c r="F79" s="174"/>
      <c r="G79" s="174"/>
      <c r="H79" s="174"/>
      <c r="I79" s="174"/>
      <c r="J79" s="175">
        <f>J554</f>
        <v>0</v>
      </c>
      <c r="K79" s="172"/>
      <c r="L79" s="176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71"/>
      <c r="C80" s="172"/>
      <c r="D80" s="173" t="s">
        <v>117</v>
      </c>
      <c r="E80" s="174"/>
      <c r="F80" s="174"/>
      <c r="G80" s="174"/>
      <c r="H80" s="174"/>
      <c r="I80" s="174"/>
      <c r="J80" s="175">
        <f>J576</f>
        <v>0</v>
      </c>
      <c r="K80" s="172"/>
      <c r="L80" s="176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9" customFormat="1" ht="24.96" customHeight="1">
      <c r="A81" s="9"/>
      <c r="B81" s="165"/>
      <c r="C81" s="166"/>
      <c r="D81" s="167" t="s">
        <v>118</v>
      </c>
      <c r="E81" s="168"/>
      <c r="F81" s="168"/>
      <c r="G81" s="168"/>
      <c r="H81" s="168"/>
      <c r="I81" s="168"/>
      <c r="J81" s="169">
        <f>J585</f>
        <v>0</v>
      </c>
      <c r="K81" s="166"/>
      <c r="L81" s="170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</row>
    <row r="82" s="9" customFormat="1" ht="24.96" customHeight="1">
      <c r="A82" s="9"/>
      <c r="B82" s="165"/>
      <c r="C82" s="166"/>
      <c r="D82" s="167" t="s">
        <v>119</v>
      </c>
      <c r="E82" s="168"/>
      <c r="F82" s="168"/>
      <c r="G82" s="168"/>
      <c r="H82" s="168"/>
      <c r="I82" s="168"/>
      <c r="J82" s="169">
        <f>J591</f>
        <v>0</v>
      </c>
      <c r="K82" s="166"/>
      <c r="L82" s="170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</row>
    <row r="83" s="10" customFormat="1" ht="19.92" customHeight="1">
      <c r="A83" s="10"/>
      <c r="B83" s="171"/>
      <c r="C83" s="172"/>
      <c r="D83" s="173" t="s">
        <v>120</v>
      </c>
      <c r="E83" s="174"/>
      <c r="F83" s="174"/>
      <c r="G83" s="174"/>
      <c r="H83" s="174"/>
      <c r="I83" s="174"/>
      <c r="J83" s="175">
        <f>J592</f>
        <v>0</v>
      </c>
      <c r="K83" s="172"/>
      <c r="L83" s="176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="10" customFormat="1" ht="19.92" customHeight="1">
      <c r="A84" s="10"/>
      <c r="B84" s="171"/>
      <c r="C84" s="172"/>
      <c r="D84" s="173" t="s">
        <v>121</v>
      </c>
      <c r="E84" s="174"/>
      <c r="F84" s="174"/>
      <c r="G84" s="174"/>
      <c r="H84" s="174"/>
      <c r="I84" s="174"/>
      <c r="J84" s="175">
        <f>J599</f>
        <v>0</v>
      </c>
      <c r="K84" s="172"/>
      <c r="L84" s="176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</row>
    <row r="85" s="10" customFormat="1" ht="19.92" customHeight="1">
      <c r="A85" s="10"/>
      <c r="B85" s="171"/>
      <c r="C85" s="172"/>
      <c r="D85" s="173" t="s">
        <v>122</v>
      </c>
      <c r="E85" s="174"/>
      <c r="F85" s="174"/>
      <c r="G85" s="174"/>
      <c r="H85" s="174"/>
      <c r="I85" s="174"/>
      <c r="J85" s="175">
        <f>J606</f>
        <v>0</v>
      </c>
      <c r="K85" s="172"/>
      <c r="L85" s="176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</row>
    <row r="86" s="2" customFormat="1" ht="21.84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6.96" customHeight="1">
      <c r="A87" s="38"/>
      <c r="B87" s="59"/>
      <c r="C87" s="60"/>
      <c r="D87" s="60"/>
      <c r="E87" s="60"/>
      <c r="F87" s="60"/>
      <c r="G87" s="60"/>
      <c r="H87" s="60"/>
      <c r="I87" s="60"/>
      <c r="J87" s="60"/>
      <c r="K87" s="60"/>
      <c r="L87" s="13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91" s="2" customFormat="1" ht="6.96" customHeight="1">
      <c r="A91" s="38"/>
      <c r="B91" s="61"/>
      <c r="C91" s="62"/>
      <c r="D91" s="62"/>
      <c r="E91" s="62"/>
      <c r="F91" s="62"/>
      <c r="G91" s="62"/>
      <c r="H91" s="62"/>
      <c r="I91" s="62"/>
      <c r="J91" s="62"/>
      <c r="K91" s="62"/>
      <c r="L91" s="134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4.96" customHeight="1">
      <c r="A92" s="38"/>
      <c r="B92" s="39"/>
      <c r="C92" s="23" t="s">
        <v>123</v>
      </c>
      <c r="D92" s="40"/>
      <c r="E92" s="40"/>
      <c r="F92" s="40"/>
      <c r="G92" s="40"/>
      <c r="H92" s="40"/>
      <c r="I92" s="40"/>
      <c r="J92" s="40"/>
      <c r="K92" s="40"/>
      <c r="L92" s="134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6.96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134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2" customHeight="1">
      <c r="A94" s="38"/>
      <c r="B94" s="39"/>
      <c r="C94" s="32" t="s">
        <v>16</v>
      </c>
      <c r="D94" s="40"/>
      <c r="E94" s="40"/>
      <c r="F94" s="40"/>
      <c r="G94" s="40"/>
      <c r="H94" s="40"/>
      <c r="I94" s="40"/>
      <c r="J94" s="40"/>
      <c r="K94" s="40"/>
      <c r="L94" s="134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6.5" customHeight="1">
      <c r="A95" s="38"/>
      <c r="B95" s="39"/>
      <c r="C95" s="40"/>
      <c r="D95" s="40"/>
      <c r="E95" s="160" t="str">
        <f>E7</f>
        <v>Centrum Paliativní péče - (Stavba) Zasedací místnost, WC, Konzultační místnost</v>
      </c>
      <c r="F95" s="32"/>
      <c r="G95" s="32"/>
      <c r="H95" s="32"/>
      <c r="I95" s="40"/>
      <c r="J95" s="40"/>
      <c r="K95" s="40"/>
      <c r="L95" s="134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2" customHeight="1">
      <c r="A96" s="38"/>
      <c r="B96" s="39"/>
      <c r="C96" s="32" t="s">
        <v>91</v>
      </c>
      <c r="D96" s="40"/>
      <c r="E96" s="40"/>
      <c r="F96" s="40"/>
      <c r="G96" s="40"/>
      <c r="H96" s="40"/>
      <c r="I96" s="40"/>
      <c r="J96" s="40"/>
      <c r="K96" s="40"/>
      <c r="L96" s="134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6.5" customHeight="1">
      <c r="A97" s="38"/>
      <c r="B97" s="39"/>
      <c r="C97" s="40"/>
      <c r="D97" s="40"/>
      <c r="E97" s="69" t="str">
        <f>E9</f>
        <v>01 - Zasedací místnost, WC</v>
      </c>
      <c r="F97" s="40"/>
      <c r="G97" s="40"/>
      <c r="H97" s="40"/>
      <c r="I97" s="40"/>
      <c r="J97" s="40"/>
      <c r="K97" s="40"/>
      <c r="L97" s="134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6.96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134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12" customHeight="1">
      <c r="A99" s="38"/>
      <c r="B99" s="39"/>
      <c r="C99" s="32" t="s">
        <v>21</v>
      </c>
      <c r="D99" s="40"/>
      <c r="E99" s="40"/>
      <c r="F99" s="27" t="str">
        <f>F12</f>
        <v>Nemocnice Havířov</v>
      </c>
      <c r="G99" s="40"/>
      <c r="H99" s="40"/>
      <c r="I99" s="32" t="s">
        <v>23</v>
      </c>
      <c r="J99" s="72" t="str">
        <f>IF(J12="","",J12)</f>
        <v>10. 9. 2023</v>
      </c>
      <c r="K99" s="40"/>
      <c r="L99" s="134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6.96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134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15.15" customHeight="1">
      <c r="A101" s="38"/>
      <c r="B101" s="39"/>
      <c r="C101" s="32" t="s">
        <v>25</v>
      </c>
      <c r="D101" s="40"/>
      <c r="E101" s="40"/>
      <c r="F101" s="27" t="str">
        <f>E15</f>
        <v>Nemocnice Havířov, p.o.</v>
      </c>
      <c r="G101" s="40"/>
      <c r="H101" s="40"/>
      <c r="I101" s="32" t="s">
        <v>33</v>
      </c>
      <c r="J101" s="36" t="str">
        <f>E21</f>
        <v xml:space="preserve"> </v>
      </c>
      <c r="K101" s="40"/>
      <c r="L101" s="134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15.15" customHeight="1">
      <c r="A102" s="38"/>
      <c r="B102" s="39"/>
      <c r="C102" s="32" t="s">
        <v>31</v>
      </c>
      <c r="D102" s="40"/>
      <c r="E102" s="40"/>
      <c r="F102" s="27" t="str">
        <f>IF(E18="","",E18)</f>
        <v>Vyplň údaj</v>
      </c>
      <c r="G102" s="40"/>
      <c r="H102" s="40"/>
      <c r="I102" s="32" t="s">
        <v>36</v>
      </c>
      <c r="J102" s="36" t="str">
        <f>E24</f>
        <v>Amun Pro s.r.o.</v>
      </c>
      <c r="K102" s="40"/>
      <c r="L102" s="134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10.32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134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11" customFormat="1" ht="29.28" customHeight="1">
      <c r="A104" s="177"/>
      <c r="B104" s="178"/>
      <c r="C104" s="179" t="s">
        <v>124</v>
      </c>
      <c r="D104" s="180" t="s">
        <v>61</v>
      </c>
      <c r="E104" s="180" t="s">
        <v>57</v>
      </c>
      <c r="F104" s="180" t="s">
        <v>58</v>
      </c>
      <c r="G104" s="180" t="s">
        <v>125</v>
      </c>
      <c r="H104" s="180" t="s">
        <v>126</v>
      </c>
      <c r="I104" s="180" t="s">
        <v>127</v>
      </c>
      <c r="J104" s="180" t="s">
        <v>95</v>
      </c>
      <c r="K104" s="181" t="s">
        <v>128</v>
      </c>
      <c r="L104" s="182"/>
      <c r="M104" s="92" t="s">
        <v>19</v>
      </c>
      <c r="N104" s="93" t="s">
        <v>46</v>
      </c>
      <c r="O104" s="93" t="s">
        <v>129</v>
      </c>
      <c r="P104" s="93" t="s">
        <v>130</v>
      </c>
      <c r="Q104" s="93" t="s">
        <v>131</v>
      </c>
      <c r="R104" s="93" t="s">
        <v>132</v>
      </c>
      <c r="S104" s="93" t="s">
        <v>133</v>
      </c>
      <c r="T104" s="94" t="s">
        <v>134</v>
      </c>
      <c r="U104" s="177"/>
      <c r="V104" s="177"/>
      <c r="W104" s="177"/>
      <c r="X104" s="177"/>
      <c r="Y104" s="177"/>
      <c r="Z104" s="177"/>
      <c r="AA104" s="177"/>
      <c r="AB104" s="177"/>
      <c r="AC104" s="177"/>
      <c r="AD104" s="177"/>
      <c r="AE104" s="177"/>
    </row>
    <row r="105" s="2" customFormat="1" ht="22.8" customHeight="1">
      <c r="A105" s="38"/>
      <c r="B105" s="39"/>
      <c r="C105" s="99" t="s">
        <v>135</v>
      </c>
      <c r="D105" s="40"/>
      <c r="E105" s="40"/>
      <c r="F105" s="40"/>
      <c r="G105" s="40"/>
      <c r="H105" s="40"/>
      <c r="I105" s="40"/>
      <c r="J105" s="183">
        <f>BK105</f>
        <v>0</v>
      </c>
      <c r="K105" s="40"/>
      <c r="L105" s="44"/>
      <c r="M105" s="95"/>
      <c r="N105" s="184"/>
      <c r="O105" s="96"/>
      <c r="P105" s="185">
        <f>P106+P171+P585+P591</f>
        <v>0</v>
      </c>
      <c r="Q105" s="96"/>
      <c r="R105" s="185">
        <f>R106+R171+R585+R591</f>
        <v>8.1160707999999993</v>
      </c>
      <c r="S105" s="96"/>
      <c r="T105" s="186">
        <f>T106+T171+T585+T591</f>
        <v>9.2749699999999997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75</v>
      </c>
      <c r="AU105" s="17" t="s">
        <v>96</v>
      </c>
      <c r="BK105" s="187">
        <f>BK106+BK171+BK585+BK591</f>
        <v>0</v>
      </c>
    </row>
    <row r="106" s="12" customFormat="1" ht="25.92" customHeight="1">
      <c r="A106" s="12"/>
      <c r="B106" s="188"/>
      <c r="C106" s="189"/>
      <c r="D106" s="190" t="s">
        <v>75</v>
      </c>
      <c r="E106" s="191" t="s">
        <v>136</v>
      </c>
      <c r="F106" s="191" t="s">
        <v>137</v>
      </c>
      <c r="G106" s="189"/>
      <c r="H106" s="189"/>
      <c r="I106" s="192"/>
      <c r="J106" s="193">
        <f>BK106</f>
        <v>0</v>
      </c>
      <c r="K106" s="189"/>
      <c r="L106" s="194"/>
      <c r="M106" s="195"/>
      <c r="N106" s="196"/>
      <c r="O106" s="196"/>
      <c r="P106" s="197">
        <f>P107+P111+P145+P159</f>
        <v>0</v>
      </c>
      <c r="Q106" s="196"/>
      <c r="R106" s="197">
        <f>R107+R111+R145+R159</f>
        <v>5.6802196</v>
      </c>
      <c r="S106" s="196"/>
      <c r="T106" s="198">
        <f>T107+T111+T145+T159</f>
        <v>6.3093599999999999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199" t="s">
        <v>84</v>
      </c>
      <c r="AT106" s="200" t="s">
        <v>75</v>
      </c>
      <c r="AU106" s="200" t="s">
        <v>76</v>
      </c>
      <c r="AY106" s="199" t="s">
        <v>138</v>
      </c>
      <c r="BK106" s="201">
        <f>BK107+BK111+BK145+BK159</f>
        <v>0</v>
      </c>
    </row>
    <row r="107" s="12" customFormat="1" ht="22.8" customHeight="1">
      <c r="A107" s="12"/>
      <c r="B107" s="188"/>
      <c r="C107" s="189"/>
      <c r="D107" s="190" t="s">
        <v>75</v>
      </c>
      <c r="E107" s="202" t="s">
        <v>139</v>
      </c>
      <c r="F107" s="202" t="s">
        <v>140</v>
      </c>
      <c r="G107" s="189"/>
      <c r="H107" s="189"/>
      <c r="I107" s="192"/>
      <c r="J107" s="203">
        <f>BK107</f>
        <v>0</v>
      </c>
      <c r="K107" s="189"/>
      <c r="L107" s="194"/>
      <c r="M107" s="195"/>
      <c r="N107" s="196"/>
      <c r="O107" s="196"/>
      <c r="P107" s="197">
        <f>SUM(P108:P110)</f>
        <v>0</v>
      </c>
      <c r="Q107" s="196"/>
      <c r="R107" s="197">
        <f>SUM(R108:R110)</f>
        <v>0.105</v>
      </c>
      <c r="S107" s="196"/>
      <c r="T107" s="198">
        <f>SUM(T108:T110)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199" t="s">
        <v>84</v>
      </c>
      <c r="AT107" s="200" t="s">
        <v>75</v>
      </c>
      <c r="AU107" s="200" t="s">
        <v>84</v>
      </c>
      <c r="AY107" s="199" t="s">
        <v>138</v>
      </c>
      <c r="BK107" s="201">
        <f>SUM(BK108:BK110)</f>
        <v>0</v>
      </c>
    </row>
    <row r="108" s="2" customFormat="1" ht="16.5" customHeight="1">
      <c r="A108" s="38"/>
      <c r="B108" s="39"/>
      <c r="C108" s="204" t="s">
        <v>84</v>
      </c>
      <c r="D108" s="204" t="s">
        <v>141</v>
      </c>
      <c r="E108" s="205" t="s">
        <v>142</v>
      </c>
      <c r="F108" s="206" t="s">
        <v>143</v>
      </c>
      <c r="G108" s="207" t="s">
        <v>144</v>
      </c>
      <c r="H108" s="208">
        <v>2</v>
      </c>
      <c r="I108" s="209"/>
      <c r="J108" s="210">
        <f>ROUND(I108*H108,2)</f>
        <v>0</v>
      </c>
      <c r="K108" s="206" t="s">
        <v>145</v>
      </c>
      <c r="L108" s="44"/>
      <c r="M108" s="211" t="s">
        <v>19</v>
      </c>
      <c r="N108" s="212" t="s">
        <v>47</v>
      </c>
      <c r="O108" s="84"/>
      <c r="P108" s="213">
        <f>O108*H108</f>
        <v>0</v>
      </c>
      <c r="Q108" s="213">
        <v>0.052499999999999998</v>
      </c>
      <c r="R108" s="213">
        <f>Q108*H108</f>
        <v>0.105</v>
      </c>
      <c r="S108" s="213">
        <v>0</v>
      </c>
      <c r="T108" s="214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5" t="s">
        <v>146</v>
      </c>
      <c r="AT108" s="215" t="s">
        <v>141</v>
      </c>
      <c r="AU108" s="215" t="s">
        <v>86</v>
      </c>
      <c r="AY108" s="17" t="s">
        <v>138</v>
      </c>
      <c r="BE108" s="216">
        <f>IF(N108="základní",J108,0)</f>
        <v>0</v>
      </c>
      <c r="BF108" s="216">
        <f>IF(N108="snížená",J108,0)</f>
        <v>0</v>
      </c>
      <c r="BG108" s="216">
        <f>IF(N108="zákl. přenesená",J108,0)</f>
        <v>0</v>
      </c>
      <c r="BH108" s="216">
        <f>IF(N108="sníž. přenesená",J108,0)</f>
        <v>0</v>
      </c>
      <c r="BI108" s="216">
        <f>IF(N108="nulová",J108,0)</f>
        <v>0</v>
      </c>
      <c r="BJ108" s="17" t="s">
        <v>84</v>
      </c>
      <c r="BK108" s="216">
        <f>ROUND(I108*H108,2)</f>
        <v>0</v>
      </c>
      <c r="BL108" s="17" t="s">
        <v>146</v>
      </c>
      <c r="BM108" s="215" t="s">
        <v>147</v>
      </c>
    </row>
    <row r="109" s="2" customFormat="1">
      <c r="A109" s="38"/>
      <c r="B109" s="39"/>
      <c r="C109" s="40"/>
      <c r="D109" s="217" t="s">
        <v>148</v>
      </c>
      <c r="E109" s="40"/>
      <c r="F109" s="218" t="s">
        <v>149</v>
      </c>
      <c r="G109" s="40"/>
      <c r="H109" s="40"/>
      <c r="I109" s="219"/>
      <c r="J109" s="40"/>
      <c r="K109" s="40"/>
      <c r="L109" s="44"/>
      <c r="M109" s="220"/>
      <c r="N109" s="221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148</v>
      </c>
      <c r="AU109" s="17" t="s">
        <v>86</v>
      </c>
    </row>
    <row r="110" s="2" customFormat="1">
      <c r="A110" s="38"/>
      <c r="B110" s="39"/>
      <c r="C110" s="40"/>
      <c r="D110" s="222" t="s">
        <v>150</v>
      </c>
      <c r="E110" s="40"/>
      <c r="F110" s="223" t="s">
        <v>151</v>
      </c>
      <c r="G110" s="40"/>
      <c r="H110" s="40"/>
      <c r="I110" s="219"/>
      <c r="J110" s="40"/>
      <c r="K110" s="40"/>
      <c r="L110" s="44"/>
      <c r="M110" s="220"/>
      <c r="N110" s="221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150</v>
      </c>
      <c r="AU110" s="17" t="s">
        <v>86</v>
      </c>
    </row>
    <row r="111" s="12" customFormat="1" ht="22.8" customHeight="1">
      <c r="A111" s="12"/>
      <c r="B111" s="188"/>
      <c r="C111" s="189"/>
      <c r="D111" s="190" t="s">
        <v>75</v>
      </c>
      <c r="E111" s="202" t="s">
        <v>152</v>
      </c>
      <c r="F111" s="202" t="s">
        <v>153</v>
      </c>
      <c r="G111" s="189"/>
      <c r="H111" s="189"/>
      <c r="I111" s="192"/>
      <c r="J111" s="203">
        <f>BK111</f>
        <v>0</v>
      </c>
      <c r="K111" s="189"/>
      <c r="L111" s="194"/>
      <c r="M111" s="195"/>
      <c r="N111" s="196"/>
      <c r="O111" s="196"/>
      <c r="P111" s="197">
        <f>SUM(P112:P144)</f>
        <v>0</v>
      </c>
      <c r="Q111" s="196"/>
      <c r="R111" s="197">
        <f>SUM(R112:R144)</f>
        <v>5.5706695999999996</v>
      </c>
      <c r="S111" s="196"/>
      <c r="T111" s="198">
        <f>SUM(T112:T144)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199" t="s">
        <v>84</v>
      </c>
      <c r="AT111" s="200" t="s">
        <v>75</v>
      </c>
      <c r="AU111" s="200" t="s">
        <v>84</v>
      </c>
      <c r="AY111" s="199" t="s">
        <v>138</v>
      </c>
      <c r="BK111" s="201">
        <f>SUM(BK112:BK144)</f>
        <v>0</v>
      </c>
    </row>
    <row r="112" s="2" customFormat="1" ht="16.5" customHeight="1">
      <c r="A112" s="38"/>
      <c r="B112" s="39"/>
      <c r="C112" s="204" t="s">
        <v>86</v>
      </c>
      <c r="D112" s="204" t="s">
        <v>141</v>
      </c>
      <c r="E112" s="205" t="s">
        <v>154</v>
      </c>
      <c r="F112" s="206" t="s">
        <v>155</v>
      </c>
      <c r="G112" s="207" t="s">
        <v>144</v>
      </c>
      <c r="H112" s="208">
        <v>98.400000000000006</v>
      </c>
      <c r="I112" s="209"/>
      <c r="J112" s="210">
        <f>ROUND(I112*H112,2)</f>
        <v>0</v>
      </c>
      <c r="K112" s="206" t="s">
        <v>145</v>
      </c>
      <c r="L112" s="44"/>
      <c r="M112" s="211" t="s">
        <v>19</v>
      </c>
      <c r="N112" s="212" t="s">
        <v>47</v>
      </c>
      <c r="O112" s="84"/>
      <c r="P112" s="213">
        <f>O112*H112</f>
        <v>0</v>
      </c>
      <c r="Q112" s="213">
        <v>0.0073499999999999998</v>
      </c>
      <c r="R112" s="213">
        <f>Q112*H112</f>
        <v>0.72323999999999999</v>
      </c>
      <c r="S112" s="213">
        <v>0</v>
      </c>
      <c r="T112" s="214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5" t="s">
        <v>146</v>
      </c>
      <c r="AT112" s="215" t="s">
        <v>141</v>
      </c>
      <c r="AU112" s="215" t="s">
        <v>86</v>
      </c>
      <c r="AY112" s="17" t="s">
        <v>138</v>
      </c>
      <c r="BE112" s="216">
        <f>IF(N112="základní",J112,0)</f>
        <v>0</v>
      </c>
      <c r="BF112" s="216">
        <f>IF(N112="snížená",J112,0)</f>
        <v>0</v>
      </c>
      <c r="BG112" s="216">
        <f>IF(N112="zákl. přenesená",J112,0)</f>
        <v>0</v>
      </c>
      <c r="BH112" s="216">
        <f>IF(N112="sníž. přenesená",J112,0)</f>
        <v>0</v>
      </c>
      <c r="BI112" s="216">
        <f>IF(N112="nulová",J112,0)</f>
        <v>0</v>
      </c>
      <c r="BJ112" s="17" t="s">
        <v>84</v>
      </c>
      <c r="BK112" s="216">
        <f>ROUND(I112*H112,2)</f>
        <v>0</v>
      </c>
      <c r="BL112" s="17" t="s">
        <v>146</v>
      </c>
      <c r="BM112" s="215" t="s">
        <v>156</v>
      </c>
    </row>
    <row r="113" s="2" customFormat="1">
      <c r="A113" s="38"/>
      <c r="B113" s="39"/>
      <c r="C113" s="40"/>
      <c r="D113" s="217" t="s">
        <v>148</v>
      </c>
      <c r="E113" s="40"/>
      <c r="F113" s="218" t="s">
        <v>157</v>
      </c>
      <c r="G113" s="40"/>
      <c r="H113" s="40"/>
      <c r="I113" s="219"/>
      <c r="J113" s="40"/>
      <c r="K113" s="40"/>
      <c r="L113" s="44"/>
      <c r="M113" s="220"/>
      <c r="N113" s="221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148</v>
      </c>
      <c r="AU113" s="17" t="s">
        <v>86</v>
      </c>
    </row>
    <row r="114" s="2" customFormat="1">
      <c r="A114" s="38"/>
      <c r="B114" s="39"/>
      <c r="C114" s="40"/>
      <c r="D114" s="222" t="s">
        <v>150</v>
      </c>
      <c r="E114" s="40"/>
      <c r="F114" s="223" t="s">
        <v>158</v>
      </c>
      <c r="G114" s="40"/>
      <c r="H114" s="40"/>
      <c r="I114" s="219"/>
      <c r="J114" s="40"/>
      <c r="K114" s="40"/>
      <c r="L114" s="44"/>
      <c r="M114" s="220"/>
      <c r="N114" s="221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150</v>
      </c>
      <c r="AU114" s="17" t="s">
        <v>86</v>
      </c>
    </row>
    <row r="115" s="13" customFormat="1">
      <c r="A115" s="13"/>
      <c r="B115" s="224"/>
      <c r="C115" s="225"/>
      <c r="D115" s="217" t="s">
        <v>159</v>
      </c>
      <c r="E115" s="226" t="s">
        <v>19</v>
      </c>
      <c r="F115" s="227" t="s">
        <v>160</v>
      </c>
      <c r="G115" s="225"/>
      <c r="H115" s="228">
        <v>98.400000000000006</v>
      </c>
      <c r="I115" s="229"/>
      <c r="J115" s="225"/>
      <c r="K115" s="225"/>
      <c r="L115" s="230"/>
      <c r="M115" s="231"/>
      <c r="N115" s="232"/>
      <c r="O115" s="232"/>
      <c r="P115" s="232"/>
      <c r="Q115" s="232"/>
      <c r="R115" s="232"/>
      <c r="S115" s="232"/>
      <c r="T115" s="23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4" t="s">
        <v>159</v>
      </c>
      <c r="AU115" s="234" t="s">
        <v>86</v>
      </c>
      <c r="AV115" s="13" t="s">
        <v>86</v>
      </c>
      <c r="AW115" s="13" t="s">
        <v>35</v>
      </c>
      <c r="AX115" s="13" t="s">
        <v>84</v>
      </c>
      <c r="AY115" s="234" t="s">
        <v>138</v>
      </c>
    </row>
    <row r="116" s="2" customFormat="1" ht="16.5" customHeight="1">
      <c r="A116" s="38"/>
      <c r="B116" s="39"/>
      <c r="C116" s="204" t="s">
        <v>139</v>
      </c>
      <c r="D116" s="204" t="s">
        <v>141</v>
      </c>
      <c r="E116" s="205" t="s">
        <v>161</v>
      </c>
      <c r="F116" s="206" t="s">
        <v>162</v>
      </c>
      <c r="G116" s="207" t="s">
        <v>144</v>
      </c>
      <c r="H116" s="208">
        <v>98.400000000000006</v>
      </c>
      <c r="I116" s="209"/>
      <c r="J116" s="210">
        <f>ROUND(I116*H116,2)</f>
        <v>0</v>
      </c>
      <c r="K116" s="206" t="s">
        <v>145</v>
      </c>
      <c r="L116" s="44"/>
      <c r="M116" s="211" t="s">
        <v>19</v>
      </c>
      <c r="N116" s="212" t="s">
        <v>47</v>
      </c>
      <c r="O116" s="84"/>
      <c r="P116" s="213">
        <f>O116*H116</f>
        <v>0</v>
      </c>
      <c r="Q116" s="213">
        <v>0.027300000000000001</v>
      </c>
      <c r="R116" s="213">
        <f>Q116*H116</f>
        <v>2.6863200000000003</v>
      </c>
      <c r="S116" s="213">
        <v>0</v>
      </c>
      <c r="T116" s="214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5" t="s">
        <v>146</v>
      </c>
      <c r="AT116" s="215" t="s">
        <v>141</v>
      </c>
      <c r="AU116" s="215" t="s">
        <v>86</v>
      </c>
      <c r="AY116" s="17" t="s">
        <v>138</v>
      </c>
      <c r="BE116" s="216">
        <f>IF(N116="základní",J116,0)</f>
        <v>0</v>
      </c>
      <c r="BF116" s="216">
        <f>IF(N116="snížená",J116,0)</f>
        <v>0</v>
      </c>
      <c r="BG116" s="216">
        <f>IF(N116="zákl. přenesená",J116,0)</f>
        <v>0</v>
      </c>
      <c r="BH116" s="216">
        <f>IF(N116="sníž. přenesená",J116,0)</f>
        <v>0</v>
      </c>
      <c r="BI116" s="216">
        <f>IF(N116="nulová",J116,0)</f>
        <v>0</v>
      </c>
      <c r="BJ116" s="17" t="s">
        <v>84</v>
      </c>
      <c r="BK116" s="216">
        <f>ROUND(I116*H116,2)</f>
        <v>0</v>
      </c>
      <c r="BL116" s="17" t="s">
        <v>146</v>
      </c>
      <c r="BM116" s="215" t="s">
        <v>163</v>
      </c>
    </row>
    <row r="117" s="2" customFormat="1">
      <c r="A117" s="38"/>
      <c r="B117" s="39"/>
      <c r="C117" s="40"/>
      <c r="D117" s="217" t="s">
        <v>148</v>
      </c>
      <c r="E117" s="40"/>
      <c r="F117" s="218" t="s">
        <v>164</v>
      </c>
      <c r="G117" s="40"/>
      <c r="H117" s="40"/>
      <c r="I117" s="219"/>
      <c r="J117" s="40"/>
      <c r="K117" s="40"/>
      <c r="L117" s="44"/>
      <c r="M117" s="220"/>
      <c r="N117" s="221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148</v>
      </c>
      <c r="AU117" s="17" t="s">
        <v>86</v>
      </c>
    </row>
    <row r="118" s="2" customFormat="1">
      <c r="A118" s="38"/>
      <c r="B118" s="39"/>
      <c r="C118" s="40"/>
      <c r="D118" s="222" t="s">
        <v>150</v>
      </c>
      <c r="E118" s="40"/>
      <c r="F118" s="223" t="s">
        <v>165</v>
      </c>
      <c r="G118" s="40"/>
      <c r="H118" s="40"/>
      <c r="I118" s="219"/>
      <c r="J118" s="40"/>
      <c r="K118" s="40"/>
      <c r="L118" s="44"/>
      <c r="M118" s="220"/>
      <c r="N118" s="221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150</v>
      </c>
      <c r="AU118" s="17" t="s">
        <v>86</v>
      </c>
    </row>
    <row r="119" s="2" customFormat="1" ht="16.5" customHeight="1">
      <c r="A119" s="38"/>
      <c r="B119" s="39"/>
      <c r="C119" s="204" t="s">
        <v>146</v>
      </c>
      <c r="D119" s="204" t="s">
        <v>141</v>
      </c>
      <c r="E119" s="205" t="s">
        <v>166</v>
      </c>
      <c r="F119" s="206" t="s">
        <v>167</v>
      </c>
      <c r="G119" s="207" t="s">
        <v>144</v>
      </c>
      <c r="H119" s="208">
        <v>98.400000000000006</v>
      </c>
      <c r="I119" s="209"/>
      <c r="J119" s="210">
        <f>ROUND(I119*H119,2)</f>
        <v>0</v>
      </c>
      <c r="K119" s="206" t="s">
        <v>145</v>
      </c>
      <c r="L119" s="44"/>
      <c r="M119" s="211" t="s">
        <v>19</v>
      </c>
      <c r="N119" s="212" t="s">
        <v>47</v>
      </c>
      <c r="O119" s="84"/>
      <c r="P119" s="213">
        <f>O119*H119</f>
        <v>0</v>
      </c>
      <c r="Q119" s="213">
        <v>0.010500000000000001</v>
      </c>
      <c r="R119" s="213">
        <f>Q119*H119</f>
        <v>1.0332000000000001</v>
      </c>
      <c r="S119" s="213">
        <v>0</v>
      </c>
      <c r="T119" s="214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15" t="s">
        <v>146</v>
      </c>
      <c r="AT119" s="215" t="s">
        <v>141</v>
      </c>
      <c r="AU119" s="215" t="s">
        <v>86</v>
      </c>
      <c r="AY119" s="17" t="s">
        <v>138</v>
      </c>
      <c r="BE119" s="216">
        <f>IF(N119="základní",J119,0)</f>
        <v>0</v>
      </c>
      <c r="BF119" s="216">
        <f>IF(N119="snížená",J119,0)</f>
        <v>0</v>
      </c>
      <c r="BG119" s="216">
        <f>IF(N119="zákl. přenesená",J119,0)</f>
        <v>0</v>
      </c>
      <c r="BH119" s="216">
        <f>IF(N119="sníž. přenesená",J119,0)</f>
        <v>0</v>
      </c>
      <c r="BI119" s="216">
        <f>IF(N119="nulová",J119,0)</f>
        <v>0</v>
      </c>
      <c r="BJ119" s="17" t="s">
        <v>84</v>
      </c>
      <c r="BK119" s="216">
        <f>ROUND(I119*H119,2)</f>
        <v>0</v>
      </c>
      <c r="BL119" s="17" t="s">
        <v>146</v>
      </c>
      <c r="BM119" s="215" t="s">
        <v>168</v>
      </c>
    </row>
    <row r="120" s="2" customFormat="1">
      <c r="A120" s="38"/>
      <c r="B120" s="39"/>
      <c r="C120" s="40"/>
      <c r="D120" s="217" t="s">
        <v>148</v>
      </c>
      <c r="E120" s="40"/>
      <c r="F120" s="218" t="s">
        <v>169</v>
      </c>
      <c r="G120" s="40"/>
      <c r="H120" s="40"/>
      <c r="I120" s="219"/>
      <c r="J120" s="40"/>
      <c r="K120" s="40"/>
      <c r="L120" s="44"/>
      <c r="M120" s="220"/>
      <c r="N120" s="221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148</v>
      </c>
      <c r="AU120" s="17" t="s">
        <v>86</v>
      </c>
    </row>
    <row r="121" s="2" customFormat="1">
      <c r="A121" s="38"/>
      <c r="B121" s="39"/>
      <c r="C121" s="40"/>
      <c r="D121" s="222" t="s">
        <v>150</v>
      </c>
      <c r="E121" s="40"/>
      <c r="F121" s="223" t="s">
        <v>170</v>
      </c>
      <c r="G121" s="40"/>
      <c r="H121" s="40"/>
      <c r="I121" s="219"/>
      <c r="J121" s="40"/>
      <c r="K121" s="40"/>
      <c r="L121" s="44"/>
      <c r="M121" s="220"/>
      <c r="N121" s="221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150</v>
      </c>
      <c r="AU121" s="17" t="s">
        <v>86</v>
      </c>
    </row>
    <row r="122" s="2" customFormat="1" ht="24.15" customHeight="1">
      <c r="A122" s="38"/>
      <c r="B122" s="39"/>
      <c r="C122" s="204" t="s">
        <v>171</v>
      </c>
      <c r="D122" s="204" t="s">
        <v>141</v>
      </c>
      <c r="E122" s="205" t="s">
        <v>172</v>
      </c>
      <c r="F122" s="206" t="s">
        <v>173</v>
      </c>
      <c r="G122" s="207" t="s">
        <v>144</v>
      </c>
      <c r="H122" s="208">
        <v>127.92</v>
      </c>
      <c r="I122" s="209"/>
      <c r="J122" s="210">
        <f>ROUND(I122*H122,2)</f>
        <v>0</v>
      </c>
      <c r="K122" s="206" t="s">
        <v>19</v>
      </c>
      <c r="L122" s="44"/>
      <c r="M122" s="211" t="s">
        <v>19</v>
      </c>
      <c r="N122" s="212" t="s">
        <v>47</v>
      </c>
      <c r="O122" s="84"/>
      <c r="P122" s="213">
        <f>O122*H122</f>
        <v>0</v>
      </c>
      <c r="Q122" s="213">
        <v>0.0043800000000000002</v>
      </c>
      <c r="R122" s="213">
        <f>Q122*H122</f>
        <v>0.56028960000000005</v>
      </c>
      <c r="S122" s="213">
        <v>0</v>
      </c>
      <c r="T122" s="214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15" t="s">
        <v>146</v>
      </c>
      <c r="AT122" s="215" t="s">
        <v>141</v>
      </c>
      <c r="AU122" s="215" t="s">
        <v>86</v>
      </c>
      <c r="AY122" s="17" t="s">
        <v>138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17" t="s">
        <v>84</v>
      </c>
      <c r="BK122" s="216">
        <f>ROUND(I122*H122,2)</f>
        <v>0</v>
      </c>
      <c r="BL122" s="17" t="s">
        <v>146</v>
      </c>
      <c r="BM122" s="215" t="s">
        <v>174</v>
      </c>
    </row>
    <row r="123" s="2" customFormat="1">
      <c r="A123" s="38"/>
      <c r="B123" s="39"/>
      <c r="C123" s="40"/>
      <c r="D123" s="217" t="s">
        <v>148</v>
      </c>
      <c r="E123" s="40"/>
      <c r="F123" s="218" t="s">
        <v>173</v>
      </c>
      <c r="G123" s="40"/>
      <c r="H123" s="40"/>
      <c r="I123" s="219"/>
      <c r="J123" s="40"/>
      <c r="K123" s="40"/>
      <c r="L123" s="44"/>
      <c r="M123" s="220"/>
      <c r="N123" s="221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148</v>
      </c>
      <c r="AU123" s="17" t="s">
        <v>86</v>
      </c>
    </row>
    <row r="124" s="13" customFormat="1">
      <c r="A124" s="13"/>
      <c r="B124" s="224"/>
      <c r="C124" s="225"/>
      <c r="D124" s="217" t="s">
        <v>159</v>
      </c>
      <c r="E124" s="226" t="s">
        <v>19</v>
      </c>
      <c r="F124" s="227" t="s">
        <v>175</v>
      </c>
      <c r="G124" s="225"/>
      <c r="H124" s="228">
        <v>127.92</v>
      </c>
      <c r="I124" s="229"/>
      <c r="J124" s="225"/>
      <c r="K124" s="225"/>
      <c r="L124" s="230"/>
      <c r="M124" s="231"/>
      <c r="N124" s="232"/>
      <c r="O124" s="232"/>
      <c r="P124" s="232"/>
      <c r="Q124" s="232"/>
      <c r="R124" s="232"/>
      <c r="S124" s="232"/>
      <c r="T124" s="23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4" t="s">
        <v>159</v>
      </c>
      <c r="AU124" s="234" t="s">
        <v>86</v>
      </c>
      <c r="AV124" s="13" t="s">
        <v>86</v>
      </c>
      <c r="AW124" s="13" t="s">
        <v>35</v>
      </c>
      <c r="AX124" s="13" t="s">
        <v>84</v>
      </c>
      <c r="AY124" s="234" t="s">
        <v>138</v>
      </c>
    </row>
    <row r="125" s="2" customFormat="1" ht="16.5" customHeight="1">
      <c r="A125" s="38"/>
      <c r="B125" s="39"/>
      <c r="C125" s="204" t="s">
        <v>152</v>
      </c>
      <c r="D125" s="204" t="s">
        <v>141</v>
      </c>
      <c r="E125" s="205" t="s">
        <v>176</v>
      </c>
      <c r="F125" s="206" t="s">
        <v>177</v>
      </c>
      <c r="G125" s="207" t="s">
        <v>144</v>
      </c>
      <c r="H125" s="208">
        <v>108.24</v>
      </c>
      <c r="I125" s="209"/>
      <c r="J125" s="210">
        <f>ROUND(I125*H125,2)</f>
        <v>0</v>
      </c>
      <c r="K125" s="206" t="s">
        <v>145</v>
      </c>
      <c r="L125" s="44"/>
      <c r="M125" s="211" t="s">
        <v>19</v>
      </c>
      <c r="N125" s="212" t="s">
        <v>47</v>
      </c>
      <c r="O125" s="84"/>
      <c r="P125" s="213">
        <f>O125*H125</f>
        <v>0</v>
      </c>
      <c r="Q125" s="213">
        <v>0.0040000000000000001</v>
      </c>
      <c r="R125" s="213">
        <f>Q125*H125</f>
        <v>0.43296000000000001</v>
      </c>
      <c r="S125" s="213">
        <v>0</v>
      </c>
      <c r="T125" s="214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15" t="s">
        <v>146</v>
      </c>
      <c r="AT125" s="215" t="s">
        <v>141</v>
      </c>
      <c r="AU125" s="215" t="s">
        <v>86</v>
      </c>
      <c r="AY125" s="17" t="s">
        <v>138</v>
      </c>
      <c r="BE125" s="216">
        <f>IF(N125="základní",J125,0)</f>
        <v>0</v>
      </c>
      <c r="BF125" s="216">
        <f>IF(N125="snížená",J125,0)</f>
        <v>0</v>
      </c>
      <c r="BG125" s="216">
        <f>IF(N125="zákl. přenesená",J125,0)</f>
        <v>0</v>
      </c>
      <c r="BH125" s="216">
        <f>IF(N125="sníž. přenesená",J125,0)</f>
        <v>0</v>
      </c>
      <c r="BI125" s="216">
        <f>IF(N125="nulová",J125,0)</f>
        <v>0</v>
      </c>
      <c r="BJ125" s="17" t="s">
        <v>84</v>
      </c>
      <c r="BK125" s="216">
        <f>ROUND(I125*H125,2)</f>
        <v>0</v>
      </c>
      <c r="BL125" s="17" t="s">
        <v>146</v>
      </c>
      <c r="BM125" s="215" t="s">
        <v>178</v>
      </c>
    </row>
    <row r="126" s="2" customFormat="1">
      <c r="A126" s="38"/>
      <c r="B126" s="39"/>
      <c r="C126" s="40"/>
      <c r="D126" s="217" t="s">
        <v>148</v>
      </c>
      <c r="E126" s="40"/>
      <c r="F126" s="218" t="s">
        <v>179</v>
      </c>
      <c r="G126" s="40"/>
      <c r="H126" s="40"/>
      <c r="I126" s="219"/>
      <c r="J126" s="40"/>
      <c r="K126" s="40"/>
      <c r="L126" s="44"/>
      <c r="M126" s="220"/>
      <c r="N126" s="221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148</v>
      </c>
      <c r="AU126" s="17" t="s">
        <v>86</v>
      </c>
    </row>
    <row r="127" s="2" customFormat="1">
      <c r="A127" s="38"/>
      <c r="B127" s="39"/>
      <c r="C127" s="40"/>
      <c r="D127" s="222" t="s">
        <v>150</v>
      </c>
      <c r="E127" s="40"/>
      <c r="F127" s="223" t="s">
        <v>180</v>
      </c>
      <c r="G127" s="40"/>
      <c r="H127" s="40"/>
      <c r="I127" s="219"/>
      <c r="J127" s="40"/>
      <c r="K127" s="40"/>
      <c r="L127" s="44"/>
      <c r="M127" s="220"/>
      <c r="N127" s="221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150</v>
      </c>
      <c r="AU127" s="17" t="s">
        <v>86</v>
      </c>
    </row>
    <row r="128" s="13" customFormat="1">
      <c r="A128" s="13"/>
      <c r="B128" s="224"/>
      <c r="C128" s="225"/>
      <c r="D128" s="217" t="s">
        <v>159</v>
      </c>
      <c r="E128" s="226" t="s">
        <v>19</v>
      </c>
      <c r="F128" s="227" t="s">
        <v>181</v>
      </c>
      <c r="G128" s="225"/>
      <c r="H128" s="228">
        <v>108.24</v>
      </c>
      <c r="I128" s="229"/>
      <c r="J128" s="225"/>
      <c r="K128" s="225"/>
      <c r="L128" s="230"/>
      <c r="M128" s="231"/>
      <c r="N128" s="232"/>
      <c r="O128" s="232"/>
      <c r="P128" s="232"/>
      <c r="Q128" s="232"/>
      <c r="R128" s="232"/>
      <c r="S128" s="232"/>
      <c r="T128" s="23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4" t="s">
        <v>159</v>
      </c>
      <c r="AU128" s="234" t="s">
        <v>86</v>
      </c>
      <c r="AV128" s="13" t="s">
        <v>86</v>
      </c>
      <c r="AW128" s="13" t="s">
        <v>35</v>
      </c>
      <c r="AX128" s="13" t="s">
        <v>84</v>
      </c>
      <c r="AY128" s="234" t="s">
        <v>138</v>
      </c>
    </row>
    <row r="129" s="2" customFormat="1" ht="16.5" customHeight="1">
      <c r="A129" s="38"/>
      <c r="B129" s="39"/>
      <c r="C129" s="204" t="s">
        <v>182</v>
      </c>
      <c r="D129" s="204" t="s">
        <v>141</v>
      </c>
      <c r="E129" s="205" t="s">
        <v>183</v>
      </c>
      <c r="F129" s="206" t="s">
        <v>184</v>
      </c>
      <c r="G129" s="207" t="s">
        <v>185</v>
      </c>
      <c r="H129" s="208">
        <v>3</v>
      </c>
      <c r="I129" s="209"/>
      <c r="J129" s="210">
        <f>ROUND(I129*H129,2)</f>
        <v>0</v>
      </c>
      <c r="K129" s="206" t="s">
        <v>145</v>
      </c>
      <c r="L129" s="44"/>
      <c r="M129" s="211" t="s">
        <v>19</v>
      </c>
      <c r="N129" s="212" t="s">
        <v>47</v>
      </c>
      <c r="O129" s="84"/>
      <c r="P129" s="213">
        <f>O129*H129</f>
        <v>0</v>
      </c>
      <c r="Q129" s="213">
        <v>0.01</v>
      </c>
      <c r="R129" s="213">
        <f>Q129*H129</f>
        <v>0.029999999999999999</v>
      </c>
      <c r="S129" s="213">
        <v>0</v>
      </c>
      <c r="T129" s="214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15" t="s">
        <v>146</v>
      </c>
      <c r="AT129" s="215" t="s">
        <v>141</v>
      </c>
      <c r="AU129" s="215" t="s">
        <v>86</v>
      </c>
      <c r="AY129" s="17" t="s">
        <v>138</v>
      </c>
      <c r="BE129" s="216">
        <f>IF(N129="základní",J129,0)</f>
        <v>0</v>
      </c>
      <c r="BF129" s="216">
        <f>IF(N129="snížená",J129,0)</f>
        <v>0</v>
      </c>
      <c r="BG129" s="216">
        <f>IF(N129="zákl. přenesená",J129,0)</f>
        <v>0</v>
      </c>
      <c r="BH129" s="216">
        <f>IF(N129="sníž. přenesená",J129,0)</f>
        <v>0</v>
      </c>
      <c r="BI129" s="216">
        <f>IF(N129="nulová",J129,0)</f>
        <v>0</v>
      </c>
      <c r="BJ129" s="17" t="s">
        <v>84</v>
      </c>
      <c r="BK129" s="216">
        <f>ROUND(I129*H129,2)</f>
        <v>0</v>
      </c>
      <c r="BL129" s="17" t="s">
        <v>146</v>
      </c>
      <c r="BM129" s="215" t="s">
        <v>186</v>
      </c>
    </row>
    <row r="130" s="2" customFormat="1">
      <c r="A130" s="38"/>
      <c r="B130" s="39"/>
      <c r="C130" s="40"/>
      <c r="D130" s="217" t="s">
        <v>148</v>
      </c>
      <c r="E130" s="40"/>
      <c r="F130" s="218" t="s">
        <v>187</v>
      </c>
      <c r="G130" s="40"/>
      <c r="H130" s="40"/>
      <c r="I130" s="219"/>
      <c r="J130" s="40"/>
      <c r="K130" s="40"/>
      <c r="L130" s="44"/>
      <c r="M130" s="220"/>
      <c r="N130" s="221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148</v>
      </c>
      <c r="AU130" s="17" t="s">
        <v>86</v>
      </c>
    </row>
    <row r="131" s="2" customFormat="1">
      <c r="A131" s="38"/>
      <c r="B131" s="39"/>
      <c r="C131" s="40"/>
      <c r="D131" s="222" t="s">
        <v>150</v>
      </c>
      <c r="E131" s="40"/>
      <c r="F131" s="223" t="s">
        <v>188</v>
      </c>
      <c r="G131" s="40"/>
      <c r="H131" s="40"/>
      <c r="I131" s="219"/>
      <c r="J131" s="40"/>
      <c r="K131" s="40"/>
      <c r="L131" s="44"/>
      <c r="M131" s="220"/>
      <c r="N131" s="221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150</v>
      </c>
      <c r="AU131" s="17" t="s">
        <v>86</v>
      </c>
    </row>
    <row r="132" s="2" customFormat="1" ht="16.5" customHeight="1">
      <c r="A132" s="38"/>
      <c r="B132" s="39"/>
      <c r="C132" s="235" t="s">
        <v>189</v>
      </c>
      <c r="D132" s="235" t="s">
        <v>190</v>
      </c>
      <c r="E132" s="236" t="s">
        <v>191</v>
      </c>
      <c r="F132" s="237" t="s">
        <v>192</v>
      </c>
      <c r="G132" s="238" t="s">
        <v>185</v>
      </c>
      <c r="H132" s="239">
        <v>1</v>
      </c>
      <c r="I132" s="240"/>
      <c r="J132" s="241">
        <f>ROUND(I132*H132,2)</f>
        <v>0</v>
      </c>
      <c r="K132" s="237" t="s">
        <v>145</v>
      </c>
      <c r="L132" s="242"/>
      <c r="M132" s="243" t="s">
        <v>19</v>
      </c>
      <c r="N132" s="244" t="s">
        <v>47</v>
      </c>
      <c r="O132" s="84"/>
      <c r="P132" s="213">
        <f>O132*H132</f>
        <v>0</v>
      </c>
      <c r="Q132" s="213">
        <v>0.014579999999999999</v>
      </c>
      <c r="R132" s="213">
        <f>Q132*H132</f>
        <v>0.014579999999999999</v>
      </c>
      <c r="S132" s="213">
        <v>0</v>
      </c>
      <c r="T132" s="214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5" t="s">
        <v>189</v>
      </c>
      <c r="AT132" s="215" t="s">
        <v>190</v>
      </c>
      <c r="AU132" s="215" t="s">
        <v>86</v>
      </c>
      <c r="AY132" s="17" t="s">
        <v>138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7" t="s">
        <v>84</v>
      </c>
      <c r="BK132" s="216">
        <f>ROUND(I132*H132,2)</f>
        <v>0</v>
      </c>
      <c r="BL132" s="17" t="s">
        <v>146</v>
      </c>
      <c r="BM132" s="215" t="s">
        <v>193</v>
      </c>
    </row>
    <row r="133" s="2" customFormat="1">
      <c r="A133" s="38"/>
      <c r="B133" s="39"/>
      <c r="C133" s="40"/>
      <c r="D133" s="217" t="s">
        <v>148</v>
      </c>
      <c r="E133" s="40"/>
      <c r="F133" s="218" t="s">
        <v>192</v>
      </c>
      <c r="G133" s="40"/>
      <c r="H133" s="40"/>
      <c r="I133" s="219"/>
      <c r="J133" s="40"/>
      <c r="K133" s="40"/>
      <c r="L133" s="44"/>
      <c r="M133" s="220"/>
      <c r="N133" s="221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148</v>
      </c>
      <c r="AU133" s="17" t="s">
        <v>86</v>
      </c>
    </row>
    <row r="134" s="2" customFormat="1" ht="21.75" customHeight="1">
      <c r="A134" s="38"/>
      <c r="B134" s="39"/>
      <c r="C134" s="235" t="s">
        <v>194</v>
      </c>
      <c r="D134" s="235" t="s">
        <v>190</v>
      </c>
      <c r="E134" s="236" t="s">
        <v>195</v>
      </c>
      <c r="F134" s="237" t="s">
        <v>196</v>
      </c>
      <c r="G134" s="238" t="s">
        <v>185</v>
      </c>
      <c r="H134" s="239">
        <v>1</v>
      </c>
      <c r="I134" s="240"/>
      <c r="J134" s="241">
        <f>ROUND(I134*H134,2)</f>
        <v>0</v>
      </c>
      <c r="K134" s="237" t="s">
        <v>145</v>
      </c>
      <c r="L134" s="242"/>
      <c r="M134" s="243" t="s">
        <v>19</v>
      </c>
      <c r="N134" s="244" t="s">
        <v>47</v>
      </c>
      <c r="O134" s="84"/>
      <c r="P134" s="213">
        <f>O134*H134</f>
        <v>0</v>
      </c>
      <c r="Q134" s="213">
        <v>0.021139999999999999</v>
      </c>
      <c r="R134" s="213">
        <f>Q134*H134</f>
        <v>0.021139999999999999</v>
      </c>
      <c r="S134" s="213">
        <v>0</v>
      </c>
      <c r="T134" s="214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5" t="s">
        <v>189</v>
      </c>
      <c r="AT134" s="215" t="s">
        <v>190</v>
      </c>
      <c r="AU134" s="215" t="s">
        <v>86</v>
      </c>
      <c r="AY134" s="17" t="s">
        <v>138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7" t="s">
        <v>84</v>
      </c>
      <c r="BK134" s="216">
        <f>ROUND(I134*H134,2)</f>
        <v>0</v>
      </c>
      <c r="BL134" s="17" t="s">
        <v>146</v>
      </c>
      <c r="BM134" s="215" t="s">
        <v>197</v>
      </c>
    </row>
    <row r="135" s="2" customFormat="1">
      <c r="A135" s="38"/>
      <c r="B135" s="39"/>
      <c r="C135" s="40"/>
      <c r="D135" s="217" t="s">
        <v>148</v>
      </c>
      <c r="E135" s="40"/>
      <c r="F135" s="218" t="s">
        <v>196</v>
      </c>
      <c r="G135" s="40"/>
      <c r="H135" s="40"/>
      <c r="I135" s="219"/>
      <c r="J135" s="40"/>
      <c r="K135" s="40"/>
      <c r="L135" s="44"/>
      <c r="M135" s="220"/>
      <c r="N135" s="221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148</v>
      </c>
      <c r="AU135" s="17" t="s">
        <v>86</v>
      </c>
    </row>
    <row r="136" s="2" customFormat="1" ht="16.5" customHeight="1">
      <c r="A136" s="38"/>
      <c r="B136" s="39"/>
      <c r="C136" s="204" t="s">
        <v>198</v>
      </c>
      <c r="D136" s="204" t="s">
        <v>141</v>
      </c>
      <c r="E136" s="205" t="s">
        <v>199</v>
      </c>
      <c r="F136" s="206" t="s">
        <v>200</v>
      </c>
      <c r="G136" s="207" t="s">
        <v>201</v>
      </c>
      <c r="H136" s="208">
        <v>45</v>
      </c>
      <c r="I136" s="209"/>
      <c r="J136" s="210">
        <f>ROUND(I136*H136,2)</f>
        <v>0</v>
      </c>
      <c r="K136" s="206" t="s">
        <v>145</v>
      </c>
      <c r="L136" s="44"/>
      <c r="M136" s="211" t="s">
        <v>19</v>
      </c>
      <c r="N136" s="212" t="s">
        <v>47</v>
      </c>
      <c r="O136" s="84"/>
      <c r="P136" s="213">
        <f>O136*H136</f>
        <v>0</v>
      </c>
      <c r="Q136" s="213">
        <v>0.0015</v>
      </c>
      <c r="R136" s="213">
        <f>Q136*H136</f>
        <v>0.067500000000000004</v>
      </c>
      <c r="S136" s="213">
        <v>0</v>
      </c>
      <c r="T136" s="214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15" t="s">
        <v>146</v>
      </c>
      <c r="AT136" s="215" t="s">
        <v>141</v>
      </c>
      <c r="AU136" s="215" t="s">
        <v>86</v>
      </c>
      <c r="AY136" s="17" t="s">
        <v>138</v>
      </c>
      <c r="BE136" s="216">
        <f>IF(N136="základní",J136,0)</f>
        <v>0</v>
      </c>
      <c r="BF136" s="216">
        <f>IF(N136="snížená",J136,0)</f>
        <v>0</v>
      </c>
      <c r="BG136" s="216">
        <f>IF(N136="zákl. přenesená",J136,0)</f>
        <v>0</v>
      </c>
      <c r="BH136" s="216">
        <f>IF(N136="sníž. přenesená",J136,0)</f>
        <v>0</v>
      </c>
      <c r="BI136" s="216">
        <f>IF(N136="nulová",J136,0)</f>
        <v>0</v>
      </c>
      <c r="BJ136" s="17" t="s">
        <v>84</v>
      </c>
      <c r="BK136" s="216">
        <f>ROUND(I136*H136,2)</f>
        <v>0</v>
      </c>
      <c r="BL136" s="17" t="s">
        <v>146</v>
      </c>
      <c r="BM136" s="215" t="s">
        <v>202</v>
      </c>
    </row>
    <row r="137" s="2" customFormat="1">
      <c r="A137" s="38"/>
      <c r="B137" s="39"/>
      <c r="C137" s="40"/>
      <c r="D137" s="217" t="s">
        <v>148</v>
      </c>
      <c r="E137" s="40"/>
      <c r="F137" s="218" t="s">
        <v>203</v>
      </c>
      <c r="G137" s="40"/>
      <c r="H137" s="40"/>
      <c r="I137" s="219"/>
      <c r="J137" s="40"/>
      <c r="K137" s="40"/>
      <c r="L137" s="44"/>
      <c r="M137" s="220"/>
      <c r="N137" s="221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148</v>
      </c>
      <c r="AU137" s="17" t="s">
        <v>86</v>
      </c>
    </row>
    <row r="138" s="2" customFormat="1">
      <c r="A138" s="38"/>
      <c r="B138" s="39"/>
      <c r="C138" s="40"/>
      <c r="D138" s="222" t="s">
        <v>150</v>
      </c>
      <c r="E138" s="40"/>
      <c r="F138" s="223" t="s">
        <v>204</v>
      </c>
      <c r="G138" s="40"/>
      <c r="H138" s="40"/>
      <c r="I138" s="219"/>
      <c r="J138" s="40"/>
      <c r="K138" s="40"/>
      <c r="L138" s="44"/>
      <c r="M138" s="220"/>
      <c r="N138" s="221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150</v>
      </c>
      <c r="AU138" s="17" t="s">
        <v>86</v>
      </c>
    </row>
    <row r="139" s="2" customFormat="1" ht="16.5" customHeight="1">
      <c r="A139" s="38"/>
      <c r="B139" s="39"/>
      <c r="C139" s="204" t="s">
        <v>205</v>
      </c>
      <c r="D139" s="204" t="s">
        <v>141</v>
      </c>
      <c r="E139" s="205" t="s">
        <v>206</v>
      </c>
      <c r="F139" s="206" t="s">
        <v>207</v>
      </c>
      <c r="G139" s="207" t="s">
        <v>185</v>
      </c>
      <c r="H139" s="208">
        <v>1</v>
      </c>
      <c r="I139" s="209"/>
      <c r="J139" s="210">
        <f>ROUND(I139*H139,2)</f>
        <v>0</v>
      </c>
      <c r="K139" s="206" t="s">
        <v>145</v>
      </c>
      <c r="L139" s="44"/>
      <c r="M139" s="211" t="s">
        <v>19</v>
      </c>
      <c r="N139" s="212" t="s">
        <v>47</v>
      </c>
      <c r="O139" s="84"/>
      <c r="P139" s="213">
        <f>O139*H139</f>
        <v>0</v>
      </c>
      <c r="Q139" s="213">
        <v>0.00048000000000000001</v>
      </c>
      <c r="R139" s="213">
        <f>Q139*H139</f>
        <v>0.00048000000000000001</v>
      </c>
      <c r="S139" s="213">
        <v>0</v>
      </c>
      <c r="T139" s="214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15" t="s">
        <v>146</v>
      </c>
      <c r="AT139" s="215" t="s">
        <v>141</v>
      </c>
      <c r="AU139" s="215" t="s">
        <v>86</v>
      </c>
      <c r="AY139" s="17" t="s">
        <v>138</v>
      </c>
      <c r="BE139" s="216">
        <f>IF(N139="základní",J139,0)</f>
        <v>0</v>
      </c>
      <c r="BF139" s="216">
        <f>IF(N139="snížená",J139,0)</f>
        <v>0</v>
      </c>
      <c r="BG139" s="216">
        <f>IF(N139="zákl. přenesená",J139,0)</f>
        <v>0</v>
      </c>
      <c r="BH139" s="216">
        <f>IF(N139="sníž. přenesená",J139,0)</f>
        <v>0</v>
      </c>
      <c r="BI139" s="216">
        <f>IF(N139="nulová",J139,0)</f>
        <v>0</v>
      </c>
      <c r="BJ139" s="17" t="s">
        <v>84</v>
      </c>
      <c r="BK139" s="216">
        <f>ROUND(I139*H139,2)</f>
        <v>0</v>
      </c>
      <c r="BL139" s="17" t="s">
        <v>146</v>
      </c>
      <c r="BM139" s="215" t="s">
        <v>208</v>
      </c>
    </row>
    <row r="140" s="2" customFormat="1">
      <c r="A140" s="38"/>
      <c r="B140" s="39"/>
      <c r="C140" s="40"/>
      <c r="D140" s="217" t="s">
        <v>148</v>
      </c>
      <c r="E140" s="40"/>
      <c r="F140" s="218" t="s">
        <v>209</v>
      </c>
      <c r="G140" s="40"/>
      <c r="H140" s="40"/>
      <c r="I140" s="219"/>
      <c r="J140" s="40"/>
      <c r="K140" s="40"/>
      <c r="L140" s="44"/>
      <c r="M140" s="220"/>
      <c r="N140" s="221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148</v>
      </c>
      <c r="AU140" s="17" t="s">
        <v>86</v>
      </c>
    </row>
    <row r="141" s="2" customFormat="1">
      <c r="A141" s="38"/>
      <c r="B141" s="39"/>
      <c r="C141" s="40"/>
      <c r="D141" s="222" t="s">
        <v>150</v>
      </c>
      <c r="E141" s="40"/>
      <c r="F141" s="223" t="s">
        <v>210</v>
      </c>
      <c r="G141" s="40"/>
      <c r="H141" s="40"/>
      <c r="I141" s="219"/>
      <c r="J141" s="40"/>
      <c r="K141" s="40"/>
      <c r="L141" s="44"/>
      <c r="M141" s="220"/>
      <c r="N141" s="221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150</v>
      </c>
      <c r="AU141" s="17" t="s">
        <v>86</v>
      </c>
    </row>
    <row r="142" s="2" customFormat="1" ht="16.5" customHeight="1">
      <c r="A142" s="38"/>
      <c r="B142" s="39"/>
      <c r="C142" s="204" t="s">
        <v>8</v>
      </c>
      <c r="D142" s="204" t="s">
        <v>141</v>
      </c>
      <c r="E142" s="205" t="s">
        <v>211</v>
      </c>
      <c r="F142" s="206" t="s">
        <v>212</v>
      </c>
      <c r="G142" s="207" t="s">
        <v>185</v>
      </c>
      <c r="H142" s="208">
        <v>1</v>
      </c>
      <c r="I142" s="209"/>
      <c r="J142" s="210">
        <f>ROUND(I142*H142,2)</f>
        <v>0</v>
      </c>
      <c r="K142" s="206" t="s">
        <v>145</v>
      </c>
      <c r="L142" s="44"/>
      <c r="M142" s="211" t="s">
        <v>19</v>
      </c>
      <c r="N142" s="212" t="s">
        <v>47</v>
      </c>
      <c r="O142" s="84"/>
      <c r="P142" s="213">
        <f>O142*H142</f>
        <v>0</v>
      </c>
      <c r="Q142" s="213">
        <v>0.00096000000000000002</v>
      </c>
      <c r="R142" s="213">
        <f>Q142*H142</f>
        <v>0.00096000000000000002</v>
      </c>
      <c r="S142" s="213">
        <v>0</v>
      </c>
      <c r="T142" s="214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15" t="s">
        <v>146</v>
      </c>
      <c r="AT142" s="215" t="s">
        <v>141</v>
      </c>
      <c r="AU142" s="215" t="s">
        <v>86</v>
      </c>
      <c r="AY142" s="17" t="s">
        <v>138</v>
      </c>
      <c r="BE142" s="216">
        <f>IF(N142="základní",J142,0)</f>
        <v>0</v>
      </c>
      <c r="BF142" s="216">
        <f>IF(N142="snížená",J142,0)</f>
        <v>0</v>
      </c>
      <c r="BG142" s="216">
        <f>IF(N142="zákl. přenesená",J142,0)</f>
        <v>0</v>
      </c>
      <c r="BH142" s="216">
        <f>IF(N142="sníž. přenesená",J142,0)</f>
        <v>0</v>
      </c>
      <c r="BI142" s="216">
        <f>IF(N142="nulová",J142,0)</f>
        <v>0</v>
      </c>
      <c r="BJ142" s="17" t="s">
        <v>84</v>
      </c>
      <c r="BK142" s="216">
        <f>ROUND(I142*H142,2)</f>
        <v>0</v>
      </c>
      <c r="BL142" s="17" t="s">
        <v>146</v>
      </c>
      <c r="BM142" s="215" t="s">
        <v>213</v>
      </c>
    </row>
    <row r="143" s="2" customFormat="1">
      <c r="A143" s="38"/>
      <c r="B143" s="39"/>
      <c r="C143" s="40"/>
      <c r="D143" s="217" t="s">
        <v>148</v>
      </c>
      <c r="E143" s="40"/>
      <c r="F143" s="218" t="s">
        <v>214</v>
      </c>
      <c r="G143" s="40"/>
      <c r="H143" s="40"/>
      <c r="I143" s="219"/>
      <c r="J143" s="40"/>
      <c r="K143" s="40"/>
      <c r="L143" s="44"/>
      <c r="M143" s="220"/>
      <c r="N143" s="221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148</v>
      </c>
      <c r="AU143" s="17" t="s">
        <v>86</v>
      </c>
    </row>
    <row r="144" s="2" customFormat="1">
      <c r="A144" s="38"/>
      <c r="B144" s="39"/>
      <c r="C144" s="40"/>
      <c r="D144" s="222" t="s">
        <v>150</v>
      </c>
      <c r="E144" s="40"/>
      <c r="F144" s="223" t="s">
        <v>215</v>
      </c>
      <c r="G144" s="40"/>
      <c r="H144" s="40"/>
      <c r="I144" s="219"/>
      <c r="J144" s="40"/>
      <c r="K144" s="40"/>
      <c r="L144" s="44"/>
      <c r="M144" s="220"/>
      <c r="N144" s="221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150</v>
      </c>
      <c r="AU144" s="17" t="s">
        <v>86</v>
      </c>
    </row>
    <row r="145" s="12" customFormat="1" ht="22.8" customHeight="1">
      <c r="A145" s="12"/>
      <c r="B145" s="188"/>
      <c r="C145" s="189"/>
      <c r="D145" s="190" t="s">
        <v>75</v>
      </c>
      <c r="E145" s="202" t="s">
        <v>194</v>
      </c>
      <c r="F145" s="202" t="s">
        <v>216</v>
      </c>
      <c r="G145" s="189"/>
      <c r="H145" s="189"/>
      <c r="I145" s="192"/>
      <c r="J145" s="203">
        <f>BK145</f>
        <v>0</v>
      </c>
      <c r="K145" s="189"/>
      <c r="L145" s="194"/>
      <c r="M145" s="195"/>
      <c r="N145" s="196"/>
      <c r="O145" s="196"/>
      <c r="P145" s="197">
        <f>SUM(P146:P158)</f>
        <v>0</v>
      </c>
      <c r="Q145" s="196"/>
      <c r="R145" s="197">
        <f>SUM(R146:R158)</f>
        <v>0.0045499999999999994</v>
      </c>
      <c r="S145" s="196"/>
      <c r="T145" s="198">
        <f>SUM(T146:T158)</f>
        <v>6.3093599999999999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199" t="s">
        <v>84</v>
      </c>
      <c r="AT145" s="200" t="s">
        <v>75</v>
      </c>
      <c r="AU145" s="200" t="s">
        <v>84</v>
      </c>
      <c r="AY145" s="199" t="s">
        <v>138</v>
      </c>
      <c r="BK145" s="201">
        <f>SUM(BK146:BK158)</f>
        <v>0</v>
      </c>
    </row>
    <row r="146" s="2" customFormat="1" ht="21.75" customHeight="1">
      <c r="A146" s="38"/>
      <c r="B146" s="39"/>
      <c r="C146" s="204" t="s">
        <v>217</v>
      </c>
      <c r="D146" s="204" t="s">
        <v>141</v>
      </c>
      <c r="E146" s="205" t="s">
        <v>218</v>
      </c>
      <c r="F146" s="206" t="s">
        <v>219</v>
      </c>
      <c r="G146" s="207" t="s">
        <v>144</v>
      </c>
      <c r="H146" s="208">
        <v>35</v>
      </c>
      <c r="I146" s="209"/>
      <c r="J146" s="210">
        <f>ROUND(I146*H146,2)</f>
        <v>0</v>
      </c>
      <c r="K146" s="206" t="s">
        <v>145</v>
      </c>
      <c r="L146" s="44"/>
      <c r="M146" s="211" t="s">
        <v>19</v>
      </c>
      <c r="N146" s="212" t="s">
        <v>47</v>
      </c>
      <c r="O146" s="84"/>
      <c r="P146" s="213">
        <f>O146*H146</f>
        <v>0</v>
      </c>
      <c r="Q146" s="213">
        <v>0.00012999999999999999</v>
      </c>
      <c r="R146" s="213">
        <f>Q146*H146</f>
        <v>0.0045499999999999994</v>
      </c>
      <c r="S146" s="213">
        <v>0</v>
      </c>
      <c r="T146" s="214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15" t="s">
        <v>146</v>
      </c>
      <c r="AT146" s="215" t="s">
        <v>141</v>
      </c>
      <c r="AU146" s="215" t="s">
        <v>86</v>
      </c>
      <c r="AY146" s="17" t="s">
        <v>138</v>
      </c>
      <c r="BE146" s="216">
        <f>IF(N146="základní",J146,0)</f>
        <v>0</v>
      </c>
      <c r="BF146" s="216">
        <f>IF(N146="snížená",J146,0)</f>
        <v>0</v>
      </c>
      <c r="BG146" s="216">
        <f>IF(N146="zákl. přenesená",J146,0)</f>
        <v>0</v>
      </c>
      <c r="BH146" s="216">
        <f>IF(N146="sníž. přenesená",J146,0)</f>
        <v>0</v>
      </c>
      <c r="BI146" s="216">
        <f>IF(N146="nulová",J146,0)</f>
        <v>0</v>
      </c>
      <c r="BJ146" s="17" t="s">
        <v>84</v>
      </c>
      <c r="BK146" s="216">
        <f>ROUND(I146*H146,2)</f>
        <v>0</v>
      </c>
      <c r="BL146" s="17" t="s">
        <v>146</v>
      </c>
      <c r="BM146" s="215" t="s">
        <v>220</v>
      </c>
    </row>
    <row r="147" s="2" customFormat="1">
      <c r="A147" s="38"/>
      <c r="B147" s="39"/>
      <c r="C147" s="40"/>
      <c r="D147" s="217" t="s">
        <v>148</v>
      </c>
      <c r="E147" s="40"/>
      <c r="F147" s="218" t="s">
        <v>221</v>
      </c>
      <c r="G147" s="40"/>
      <c r="H147" s="40"/>
      <c r="I147" s="219"/>
      <c r="J147" s="40"/>
      <c r="K147" s="40"/>
      <c r="L147" s="44"/>
      <c r="M147" s="220"/>
      <c r="N147" s="221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148</v>
      </c>
      <c r="AU147" s="17" t="s">
        <v>86</v>
      </c>
    </row>
    <row r="148" s="2" customFormat="1">
      <c r="A148" s="38"/>
      <c r="B148" s="39"/>
      <c r="C148" s="40"/>
      <c r="D148" s="222" t="s">
        <v>150</v>
      </c>
      <c r="E148" s="40"/>
      <c r="F148" s="223" t="s">
        <v>222</v>
      </c>
      <c r="G148" s="40"/>
      <c r="H148" s="40"/>
      <c r="I148" s="219"/>
      <c r="J148" s="40"/>
      <c r="K148" s="40"/>
      <c r="L148" s="44"/>
      <c r="M148" s="220"/>
      <c r="N148" s="221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150</v>
      </c>
      <c r="AU148" s="17" t="s">
        <v>86</v>
      </c>
    </row>
    <row r="149" s="2" customFormat="1" ht="16.5" customHeight="1">
      <c r="A149" s="38"/>
      <c r="B149" s="39"/>
      <c r="C149" s="204" t="s">
        <v>223</v>
      </c>
      <c r="D149" s="204" t="s">
        <v>141</v>
      </c>
      <c r="E149" s="205" t="s">
        <v>224</v>
      </c>
      <c r="F149" s="206" t="s">
        <v>225</v>
      </c>
      <c r="G149" s="207" t="s">
        <v>144</v>
      </c>
      <c r="H149" s="208">
        <v>35</v>
      </c>
      <c r="I149" s="209"/>
      <c r="J149" s="210">
        <f>ROUND(I149*H149,2)</f>
        <v>0</v>
      </c>
      <c r="K149" s="206" t="s">
        <v>145</v>
      </c>
      <c r="L149" s="44"/>
      <c r="M149" s="211" t="s">
        <v>19</v>
      </c>
      <c r="N149" s="212" t="s">
        <v>47</v>
      </c>
      <c r="O149" s="84"/>
      <c r="P149" s="213">
        <f>O149*H149</f>
        <v>0</v>
      </c>
      <c r="Q149" s="213">
        <v>0</v>
      </c>
      <c r="R149" s="213">
        <f>Q149*H149</f>
        <v>0</v>
      </c>
      <c r="S149" s="213">
        <v>0</v>
      </c>
      <c r="T149" s="214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5" t="s">
        <v>146</v>
      </c>
      <c r="AT149" s="215" t="s">
        <v>141</v>
      </c>
      <c r="AU149" s="215" t="s">
        <v>86</v>
      </c>
      <c r="AY149" s="17" t="s">
        <v>138</v>
      </c>
      <c r="BE149" s="216">
        <f>IF(N149="základní",J149,0)</f>
        <v>0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17" t="s">
        <v>84</v>
      </c>
      <c r="BK149" s="216">
        <f>ROUND(I149*H149,2)</f>
        <v>0</v>
      </c>
      <c r="BL149" s="17" t="s">
        <v>146</v>
      </c>
      <c r="BM149" s="215" t="s">
        <v>226</v>
      </c>
    </row>
    <row r="150" s="2" customFormat="1">
      <c r="A150" s="38"/>
      <c r="B150" s="39"/>
      <c r="C150" s="40"/>
      <c r="D150" s="217" t="s">
        <v>148</v>
      </c>
      <c r="E150" s="40"/>
      <c r="F150" s="218" t="s">
        <v>225</v>
      </c>
      <c r="G150" s="40"/>
      <c r="H150" s="40"/>
      <c r="I150" s="219"/>
      <c r="J150" s="40"/>
      <c r="K150" s="40"/>
      <c r="L150" s="44"/>
      <c r="M150" s="220"/>
      <c r="N150" s="221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148</v>
      </c>
      <c r="AU150" s="17" t="s">
        <v>86</v>
      </c>
    </row>
    <row r="151" s="2" customFormat="1">
      <c r="A151" s="38"/>
      <c r="B151" s="39"/>
      <c r="C151" s="40"/>
      <c r="D151" s="222" t="s">
        <v>150</v>
      </c>
      <c r="E151" s="40"/>
      <c r="F151" s="223" t="s">
        <v>227</v>
      </c>
      <c r="G151" s="40"/>
      <c r="H151" s="40"/>
      <c r="I151" s="219"/>
      <c r="J151" s="40"/>
      <c r="K151" s="40"/>
      <c r="L151" s="44"/>
      <c r="M151" s="220"/>
      <c r="N151" s="221"/>
      <c r="O151" s="84"/>
      <c r="P151" s="84"/>
      <c r="Q151" s="84"/>
      <c r="R151" s="84"/>
      <c r="S151" s="84"/>
      <c r="T151" s="8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150</v>
      </c>
      <c r="AU151" s="17" t="s">
        <v>86</v>
      </c>
    </row>
    <row r="152" s="2" customFormat="1" ht="16.5" customHeight="1">
      <c r="A152" s="38"/>
      <c r="B152" s="39"/>
      <c r="C152" s="204" t="s">
        <v>228</v>
      </c>
      <c r="D152" s="204" t="s">
        <v>141</v>
      </c>
      <c r="E152" s="205" t="s">
        <v>229</v>
      </c>
      <c r="F152" s="206" t="s">
        <v>230</v>
      </c>
      <c r="G152" s="207" t="s">
        <v>144</v>
      </c>
      <c r="H152" s="208">
        <v>245</v>
      </c>
      <c r="I152" s="209"/>
      <c r="J152" s="210">
        <f>ROUND(I152*H152,2)</f>
        <v>0</v>
      </c>
      <c r="K152" s="206" t="s">
        <v>145</v>
      </c>
      <c r="L152" s="44"/>
      <c r="M152" s="211" t="s">
        <v>19</v>
      </c>
      <c r="N152" s="212" t="s">
        <v>47</v>
      </c>
      <c r="O152" s="84"/>
      <c r="P152" s="213">
        <f>O152*H152</f>
        <v>0</v>
      </c>
      <c r="Q152" s="213">
        <v>0</v>
      </c>
      <c r="R152" s="213">
        <f>Q152*H152</f>
        <v>0</v>
      </c>
      <c r="S152" s="213">
        <v>0</v>
      </c>
      <c r="T152" s="214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15" t="s">
        <v>146</v>
      </c>
      <c r="AT152" s="215" t="s">
        <v>141</v>
      </c>
      <c r="AU152" s="215" t="s">
        <v>86</v>
      </c>
      <c r="AY152" s="17" t="s">
        <v>138</v>
      </c>
      <c r="BE152" s="216">
        <f>IF(N152="základní",J152,0)</f>
        <v>0</v>
      </c>
      <c r="BF152" s="216">
        <f>IF(N152="snížená",J152,0)</f>
        <v>0</v>
      </c>
      <c r="BG152" s="216">
        <f>IF(N152="zákl. přenesená",J152,0)</f>
        <v>0</v>
      </c>
      <c r="BH152" s="216">
        <f>IF(N152="sníž. přenesená",J152,0)</f>
        <v>0</v>
      </c>
      <c r="BI152" s="216">
        <f>IF(N152="nulová",J152,0)</f>
        <v>0</v>
      </c>
      <c r="BJ152" s="17" t="s">
        <v>84</v>
      </c>
      <c r="BK152" s="216">
        <f>ROUND(I152*H152,2)</f>
        <v>0</v>
      </c>
      <c r="BL152" s="17" t="s">
        <v>146</v>
      </c>
      <c r="BM152" s="215" t="s">
        <v>231</v>
      </c>
    </row>
    <row r="153" s="2" customFormat="1">
      <c r="A153" s="38"/>
      <c r="B153" s="39"/>
      <c r="C153" s="40"/>
      <c r="D153" s="217" t="s">
        <v>148</v>
      </c>
      <c r="E153" s="40"/>
      <c r="F153" s="218" t="s">
        <v>232</v>
      </c>
      <c r="G153" s="40"/>
      <c r="H153" s="40"/>
      <c r="I153" s="219"/>
      <c r="J153" s="40"/>
      <c r="K153" s="40"/>
      <c r="L153" s="44"/>
      <c r="M153" s="220"/>
      <c r="N153" s="221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148</v>
      </c>
      <c r="AU153" s="17" t="s">
        <v>86</v>
      </c>
    </row>
    <row r="154" s="2" customFormat="1">
      <c r="A154" s="38"/>
      <c r="B154" s="39"/>
      <c r="C154" s="40"/>
      <c r="D154" s="222" t="s">
        <v>150</v>
      </c>
      <c r="E154" s="40"/>
      <c r="F154" s="223" t="s">
        <v>233</v>
      </c>
      <c r="G154" s="40"/>
      <c r="H154" s="40"/>
      <c r="I154" s="219"/>
      <c r="J154" s="40"/>
      <c r="K154" s="40"/>
      <c r="L154" s="44"/>
      <c r="M154" s="220"/>
      <c r="N154" s="221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150</v>
      </c>
      <c r="AU154" s="17" t="s">
        <v>86</v>
      </c>
    </row>
    <row r="155" s="13" customFormat="1">
      <c r="A155" s="13"/>
      <c r="B155" s="224"/>
      <c r="C155" s="225"/>
      <c r="D155" s="217" t="s">
        <v>159</v>
      </c>
      <c r="E155" s="226" t="s">
        <v>19</v>
      </c>
      <c r="F155" s="227" t="s">
        <v>234</v>
      </c>
      <c r="G155" s="225"/>
      <c r="H155" s="228">
        <v>245</v>
      </c>
      <c r="I155" s="229"/>
      <c r="J155" s="225"/>
      <c r="K155" s="225"/>
      <c r="L155" s="230"/>
      <c r="M155" s="231"/>
      <c r="N155" s="232"/>
      <c r="O155" s="232"/>
      <c r="P155" s="232"/>
      <c r="Q155" s="232"/>
      <c r="R155" s="232"/>
      <c r="S155" s="232"/>
      <c r="T155" s="23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4" t="s">
        <v>159</v>
      </c>
      <c r="AU155" s="234" t="s">
        <v>86</v>
      </c>
      <c r="AV155" s="13" t="s">
        <v>86</v>
      </c>
      <c r="AW155" s="13" t="s">
        <v>35</v>
      </c>
      <c r="AX155" s="13" t="s">
        <v>84</v>
      </c>
      <c r="AY155" s="234" t="s">
        <v>138</v>
      </c>
    </row>
    <row r="156" s="2" customFormat="1" ht="21.75" customHeight="1">
      <c r="A156" s="38"/>
      <c r="B156" s="39"/>
      <c r="C156" s="204" t="s">
        <v>235</v>
      </c>
      <c r="D156" s="204" t="s">
        <v>141</v>
      </c>
      <c r="E156" s="205" t="s">
        <v>236</v>
      </c>
      <c r="F156" s="206" t="s">
        <v>237</v>
      </c>
      <c r="G156" s="207" t="s">
        <v>144</v>
      </c>
      <c r="H156" s="208">
        <v>137.16</v>
      </c>
      <c r="I156" s="209"/>
      <c r="J156" s="210">
        <f>ROUND(I156*H156,2)</f>
        <v>0</v>
      </c>
      <c r="K156" s="206" t="s">
        <v>145</v>
      </c>
      <c r="L156" s="44"/>
      <c r="M156" s="211" t="s">
        <v>19</v>
      </c>
      <c r="N156" s="212" t="s">
        <v>47</v>
      </c>
      <c r="O156" s="84"/>
      <c r="P156" s="213">
        <f>O156*H156</f>
        <v>0</v>
      </c>
      <c r="Q156" s="213">
        <v>0</v>
      </c>
      <c r="R156" s="213">
        <f>Q156*H156</f>
        <v>0</v>
      </c>
      <c r="S156" s="213">
        <v>0.045999999999999999</v>
      </c>
      <c r="T156" s="214">
        <f>S156*H156</f>
        <v>6.3093599999999999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15" t="s">
        <v>146</v>
      </c>
      <c r="AT156" s="215" t="s">
        <v>141</v>
      </c>
      <c r="AU156" s="215" t="s">
        <v>86</v>
      </c>
      <c r="AY156" s="17" t="s">
        <v>138</v>
      </c>
      <c r="BE156" s="216">
        <f>IF(N156="základní",J156,0)</f>
        <v>0</v>
      </c>
      <c r="BF156" s="216">
        <f>IF(N156="snížená",J156,0)</f>
        <v>0</v>
      </c>
      <c r="BG156" s="216">
        <f>IF(N156="zákl. přenesená",J156,0)</f>
        <v>0</v>
      </c>
      <c r="BH156" s="216">
        <f>IF(N156="sníž. přenesená",J156,0)</f>
        <v>0</v>
      </c>
      <c r="BI156" s="216">
        <f>IF(N156="nulová",J156,0)</f>
        <v>0</v>
      </c>
      <c r="BJ156" s="17" t="s">
        <v>84</v>
      </c>
      <c r="BK156" s="216">
        <f>ROUND(I156*H156,2)</f>
        <v>0</v>
      </c>
      <c r="BL156" s="17" t="s">
        <v>146</v>
      </c>
      <c r="BM156" s="215" t="s">
        <v>238</v>
      </c>
    </row>
    <row r="157" s="2" customFormat="1">
      <c r="A157" s="38"/>
      <c r="B157" s="39"/>
      <c r="C157" s="40"/>
      <c r="D157" s="217" t="s">
        <v>148</v>
      </c>
      <c r="E157" s="40"/>
      <c r="F157" s="218" t="s">
        <v>239</v>
      </c>
      <c r="G157" s="40"/>
      <c r="H157" s="40"/>
      <c r="I157" s="219"/>
      <c r="J157" s="40"/>
      <c r="K157" s="40"/>
      <c r="L157" s="44"/>
      <c r="M157" s="220"/>
      <c r="N157" s="221"/>
      <c r="O157" s="84"/>
      <c r="P157" s="84"/>
      <c r="Q157" s="84"/>
      <c r="R157" s="84"/>
      <c r="S157" s="84"/>
      <c r="T157" s="85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148</v>
      </c>
      <c r="AU157" s="17" t="s">
        <v>86</v>
      </c>
    </row>
    <row r="158" s="2" customFormat="1">
      <c r="A158" s="38"/>
      <c r="B158" s="39"/>
      <c r="C158" s="40"/>
      <c r="D158" s="222" t="s">
        <v>150</v>
      </c>
      <c r="E158" s="40"/>
      <c r="F158" s="223" t="s">
        <v>240</v>
      </c>
      <c r="G158" s="40"/>
      <c r="H158" s="40"/>
      <c r="I158" s="219"/>
      <c r="J158" s="40"/>
      <c r="K158" s="40"/>
      <c r="L158" s="44"/>
      <c r="M158" s="220"/>
      <c r="N158" s="221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150</v>
      </c>
      <c r="AU158" s="17" t="s">
        <v>86</v>
      </c>
    </row>
    <row r="159" s="12" customFormat="1" ht="22.8" customHeight="1">
      <c r="A159" s="12"/>
      <c r="B159" s="188"/>
      <c r="C159" s="189"/>
      <c r="D159" s="190" t="s">
        <v>75</v>
      </c>
      <c r="E159" s="202" t="s">
        <v>241</v>
      </c>
      <c r="F159" s="202" t="s">
        <v>242</v>
      </c>
      <c r="G159" s="189"/>
      <c r="H159" s="189"/>
      <c r="I159" s="192"/>
      <c r="J159" s="203">
        <f>BK159</f>
        <v>0</v>
      </c>
      <c r="K159" s="189"/>
      <c r="L159" s="194"/>
      <c r="M159" s="195"/>
      <c r="N159" s="196"/>
      <c r="O159" s="196"/>
      <c r="P159" s="197">
        <f>SUM(P160:P170)</f>
        <v>0</v>
      </c>
      <c r="Q159" s="196"/>
      <c r="R159" s="197">
        <f>SUM(R160:R170)</f>
        <v>0</v>
      </c>
      <c r="S159" s="196"/>
      <c r="T159" s="198">
        <f>SUM(T160:T170)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199" t="s">
        <v>84</v>
      </c>
      <c r="AT159" s="200" t="s">
        <v>75</v>
      </c>
      <c r="AU159" s="200" t="s">
        <v>84</v>
      </c>
      <c r="AY159" s="199" t="s">
        <v>138</v>
      </c>
      <c r="BK159" s="201">
        <f>SUM(BK160:BK170)</f>
        <v>0</v>
      </c>
    </row>
    <row r="160" s="2" customFormat="1" ht="21.75" customHeight="1">
      <c r="A160" s="38"/>
      <c r="B160" s="39"/>
      <c r="C160" s="204" t="s">
        <v>243</v>
      </c>
      <c r="D160" s="204" t="s">
        <v>141</v>
      </c>
      <c r="E160" s="205" t="s">
        <v>244</v>
      </c>
      <c r="F160" s="206" t="s">
        <v>245</v>
      </c>
      <c r="G160" s="207" t="s">
        <v>246</v>
      </c>
      <c r="H160" s="208">
        <v>6.7999999999999998</v>
      </c>
      <c r="I160" s="209"/>
      <c r="J160" s="210">
        <f>ROUND(I160*H160,2)</f>
        <v>0</v>
      </c>
      <c r="K160" s="206" t="s">
        <v>145</v>
      </c>
      <c r="L160" s="44"/>
      <c r="M160" s="211" t="s">
        <v>19</v>
      </c>
      <c r="N160" s="212" t="s">
        <v>47</v>
      </c>
      <c r="O160" s="84"/>
      <c r="P160" s="213">
        <f>O160*H160</f>
        <v>0</v>
      </c>
      <c r="Q160" s="213">
        <v>0</v>
      </c>
      <c r="R160" s="213">
        <f>Q160*H160</f>
        <v>0</v>
      </c>
      <c r="S160" s="213">
        <v>0</v>
      </c>
      <c r="T160" s="214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15" t="s">
        <v>146</v>
      </c>
      <c r="AT160" s="215" t="s">
        <v>141</v>
      </c>
      <c r="AU160" s="215" t="s">
        <v>86</v>
      </c>
      <c r="AY160" s="17" t="s">
        <v>138</v>
      </c>
      <c r="BE160" s="216">
        <f>IF(N160="základní",J160,0)</f>
        <v>0</v>
      </c>
      <c r="BF160" s="216">
        <f>IF(N160="snížená",J160,0)</f>
        <v>0</v>
      </c>
      <c r="BG160" s="216">
        <f>IF(N160="zákl. přenesená",J160,0)</f>
        <v>0</v>
      </c>
      <c r="BH160" s="216">
        <f>IF(N160="sníž. přenesená",J160,0)</f>
        <v>0</v>
      </c>
      <c r="BI160" s="216">
        <f>IF(N160="nulová",J160,0)</f>
        <v>0</v>
      </c>
      <c r="BJ160" s="17" t="s">
        <v>84</v>
      </c>
      <c r="BK160" s="216">
        <f>ROUND(I160*H160,2)</f>
        <v>0</v>
      </c>
      <c r="BL160" s="17" t="s">
        <v>146</v>
      </c>
      <c r="BM160" s="215" t="s">
        <v>247</v>
      </c>
    </row>
    <row r="161" s="2" customFormat="1">
      <c r="A161" s="38"/>
      <c r="B161" s="39"/>
      <c r="C161" s="40"/>
      <c r="D161" s="217" t="s">
        <v>148</v>
      </c>
      <c r="E161" s="40"/>
      <c r="F161" s="218" t="s">
        <v>248</v>
      </c>
      <c r="G161" s="40"/>
      <c r="H161" s="40"/>
      <c r="I161" s="219"/>
      <c r="J161" s="40"/>
      <c r="K161" s="40"/>
      <c r="L161" s="44"/>
      <c r="M161" s="220"/>
      <c r="N161" s="221"/>
      <c r="O161" s="84"/>
      <c r="P161" s="84"/>
      <c r="Q161" s="84"/>
      <c r="R161" s="84"/>
      <c r="S161" s="84"/>
      <c r="T161" s="85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148</v>
      </c>
      <c r="AU161" s="17" t="s">
        <v>86</v>
      </c>
    </row>
    <row r="162" s="2" customFormat="1">
      <c r="A162" s="38"/>
      <c r="B162" s="39"/>
      <c r="C162" s="40"/>
      <c r="D162" s="222" t="s">
        <v>150</v>
      </c>
      <c r="E162" s="40"/>
      <c r="F162" s="223" t="s">
        <v>249</v>
      </c>
      <c r="G162" s="40"/>
      <c r="H162" s="40"/>
      <c r="I162" s="219"/>
      <c r="J162" s="40"/>
      <c r="K162" s="40"/>
      <c r="L162" s="44"/>
      <c r="M162" s="220"/>
      <c r="N162" s="221"/>
      <c r="O162" s="84"/>
      <c r="P162" s="84"/>
      <c r="Q162" s="84"/>
      <c r="R162" s="84"/>
      <c r="S162" s="84"/>
      <c r="T162" s="85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150</v>
      </c>
      <c r="AU162" s="17" t="s">
        <v>86</v>
      </c>
    </row>
    <row r="163" s="2" customFormat="1" ht="16.5" customHeight="1">
      <c r="A163" s="38"/>
      <c r="B163" s="39"/>
      <c r="C163" s="204" t="s">
        <v>250</v>
      </c>
      <c r="D163" s="204" t="s">
        <v>141</v>
      </c>
      <c r="E163" s="205" t="s">
        <v>251</v>
      </c>
      <c r="F163" s="206" t="s">
        <v>252</v>
      </c>
      <c r="G163" s="207" t="s">
        <v>246</v>
      </c>
      <c r="H163" s="208">
        <v>6.7999999999999998</v>
      </c>
      <c r="I163" s="209"/>
      <c r="J163" s="210">
        <f>ROUND(I163*H163,2)</f>
        <v>0</v>
      </c>
      <c r="K163" s="206" t="s">
        <v>19</v>
      </c>
      <c r="L163" s="44"/>
      <c r="M163" s="211" t="s">
        <v>19</v>
      </c>
      <c r="N163" s="212" t="s">
        <v>47</v>
      </c>
      <c r="O163" s="84"/>
      <c r="P163" s="213">
        <f>O163*H163</f>
        <v>0</v>
      </c>
      <c r="Q163" s="213">
        <v>0</v>
      </c>
      <c r="R163" s="213">
        <f>Q163*H163</f>
        <v>0</v>
      </c>
      <c r="S163" s="213">
        <v>0</v>
      </c>
      <c r="T163" s="214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15" t="s">
        <v>146</v>
      </c>
      <c r="AT163" s="215" t="s">
        <v>141</v>
      </c>
      <c r="AU163" s="215" t="s">
        <v>86</v>
      </c>
      <c r="AY163" s="17" t="s">
        <v>138</v>
      </c>
      <c r="BE163" s="216">
        <f>IF(N163="základní",J163,0)</f>
        <v>0</v>
      </c>
      <c r="BF163" s="216">
        <f>IF(N163="snížená",J163,0)</f>
        <v>0</v>
      </c>
      <c r="BG163" s="216">
        <f>IF(N163="zákl. přenesená",J163,0)</f>
        <v>0</v>
      </c>
      <c r="BH163" s="216">
        <f>IF(N163="sníž. přenesená",J163,0)</f>
        <v>0</v>
      </c>
      <c r="BI163" s="216">
        <f>IF(N163="nulová",J163,0)</f>
        <v>0</v>
      </c>
      <c r="BJ163" s="17" t="s">
        <v>84</v>
      </c>
      <c r="BK163" s="216">
        <f>ROUND(I163*H163,2)</f>
        <v>0</v>
      </c>
      <c r="BL163" s="17" t="s">
        <v>146</v>
      </c>
      <c r="BM163" s="215" t="s">
        <v>253</v>
      </c>
    </row>
    <row r="164" s="2" customFormat="1">
      <c r="A164" s="38"/>
      <c r="B164" s="39"/>
      <c r="C164" s="40"/>
      <c r="D164" s="217" t="s">
        <v>148</v>
      </c>
      <c r="E164" s="40"/>
      <c r="F164" s="218" t="s">
        <v>252</v>
      </c>
      <c r="G164" s="40"/>
      <c r="H164" s="40"/>
      <c r="I164" s="219"/>
      <c r="J164" s="40"/>
      <c r="K164" s="40"/>
      <c r="L164" s="44"/>
      <c r="M164" s="220"/>
      <c r="N164" s="221"/>
      <c r="O164" s="84"/>
      <c r="P164" s="84"/>
      <c r="Q164" s="84"/>
      <c r="R164" s="84"/>
      <c r="S164" s="84"/>
      <c r="T164" s="85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148</v>
      </c>
      <c r="AU164" s="17" t="s">
        <v>86</v>
      </c>
    </row>
    <row r="165" s="2" customFormat="1" ht="16.5" customHeight="1">
      <c r="A165" s="38"/>
      <c r="B165" s="39"/>
      <c r="C165" s="204" t="s">
        <v>254</v>
      </c>
      <c r="D165" s="204" t="s">
        <v>141</v>
      </c>
      <c r="E165" s="205" t="s">
        <v>255</v>
      </c>
      <c r="F165" s="206" t="s">
        <v>256</v>
      </c>
      <c r="G165" s="207" t="s">
        <v>246</v>
      </c>
      <c r="H165" s="208">
        <v>136</v>
      </c>
      <c r="I165" s="209"/>
      <c r="J165" s="210">
        <f>ROUND(I165*H165,2)</f>
        <v>0</v>
      </c>
      <c r="K165" s="206" t="s">
        <v>19</v>
      </c>
      <c r="L165" s="44"/>
      <c r="M165" s="211" t="s">
        <v>19</v>
      </c>
      <c r="N165" s="212" t="s">
        <v>47</v>
      </c>
      <c r="O165" s="84"/>
      <c r="P165" s="213">
        <f>O165*H165</f>
        <v>0</v>
      </c>
      <c r="Q165" s="213">
        <v>0</v>
      </c>
      <c r="R165" s="213">
        <f>Q165*H165</f>
        <v>0</v>
      </c>
      <c r="S165" s="213">
        <v>0</v>
      </c>
      <c r="T165" s="214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15" t="s">
        <v>146</v>
      </c>
      <c r="AT165" s="215" t="s">
        <v>141</v>
      </c>
      <c r="AU165" s="215" t="s">
        <v>86</v>
      </c>
      <c r="AY165" s="17" t="s">
        <v>138</v>
      </c>
      <c r="BE165" s="216">
        <f>IF(N165="základní",J165,0)</f>
        <v>0</v>
      </c>
      <c r="BF165" s="216">
        <f>IF(N165="snížená",J165,0)</f>
        <v>0</v>
      </c>
      <c r="BG165" s="216">
        <f>IF(N165="zákl. přenesená",J165,0)</f>
        <v>0</v>
      </c>
      <c r="BH165" s="216">
        <f>IF(N165="sníž. přenesená",J165,0)</f>
        <v>0</v>
      </c>
      <c r="BI165" s="216">
        <f>IF(N165="nulová",J165,0)</f>
        <v>0</v>
      </c>
      <c r="BJ165" s="17" t="s">
        <v>84</v>
      </c>
      <c r="BK165" s="216">
        <f>ROUND(I165*H165,2)</f>
        <v>0</v>
      </c>
      <c r="BL165" s="17" t="s">
        <v>146</v>
      </c>
      <c r="BM165" s="215" t="s">
        <v>257</v>
      </c>
    </row>
    <row r="166" s="2" customFormat="1">
      <c r="A166" s="38"/>
      <c r="B166" s="39"/>
      <c r="C166" s="40"/>
      <c r="D166" s="217" t="s">
        <v>148</v>
      </c>
      <c r="E166" s="40"/>
      <c r="F166" s="218" t="s">
        <v>256</v>
      </c>
      <c r="G166" s="40"/>
      <c r="H166" s="40"/>
      <c r="I166" s="219"/>
      <c r="J166" s="40"/>
      <c r="K166" s="40"/>
      <c r="L166" s="44"/>
      <c r="M166" s="220"/>
      <c r="N166" s="221"/>
      <c r="O166" s="84"/>
      <c r="P166" s="84"/>
      <c r="Q166" s="84"/>
      <c r="R166" s="84"/>
      <c r="S166" s="84"/>
      <c r="T166" s="85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148</v>
      </c>
      <c r="AU166" s="17" t="s">
        <v>86</v>
      </c>
    </row>
    <row r="167" s="13" customFormat="1">
      <c r="A167" s="13"/>
      <c r="B167" s="224"/>
      <c r="C167" s="225"/>
      <c r="D167" s="217" t="s">
        <v>159</v>
      </c>
      <c r="E167" s="226" t="s">
        <v>19</v>
      </c>
      <c r="F167" s="227" t="s">
        <v>258</v>
      </c>
      <c r="G167" s="225"/>
      <c r="H167" s="228">
        <v>136</v>
      </c>
      <c r="I167" s="229"/>
      <c r="J167" s="225"/>
      <c r="K167" s="225"/>
      <c r="L167" s="230"/>
      <c r="M167" s="231"/>
      <c r="N167" s="232"/>
      <c r="O167" s="232"/>
      <c r="P167" s="232"/>
      <c r="Q167" s="232"/>
      <c r="R167" s="232"/>
      <c r="S167" s="232"/>
      <c r="T167" s="23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4" t="s">
        <v>159</v>
      </c>
      <c r="AU167" s="234" t="s">
        <v>86</v>
      </c>
      <c r="AV167" s="13" t="s">
        <v>86</v>
      </c>
      <c r="AW167" s="13" t="s">
        <v>35</v>
      </c>
      <c r="AX167" s="13" t="s">
        <v>84</v>
      </c>
      <c r="AY167" s="234" t="s">
        <v>138</v>
      </c>
    </row>
    <row r="168" s="2" customFormat="1" ht="21.75" customHeight="1">
      <c r="A168" s="38"/>
      <c r="B168" s="39"/>
      <c r="C168" s="204" t="s">
        <v>259</v>
      </c>
      <c r="D168" s="204" t="s">
        <v>141</v>
      </c>
      <c r="E168" s="205" t="s">
        <v>260</v>
      </c>
      <c r="F168" s="206" t="s">
        <v>261</v>
      </c>
      <c r="G168" s="207" t="s">
        <v>246</v>
      </c>
      <c r="H168" s="208">
        <v>6.7999999999999998</v>
      </c>
      <c r="I168" s="209"/>
      <c r="J168" s="210">
        <f>ROUND(I168*H168,2)</f>
        <v>0</v>
      </c>
      <c r="K168" s="206" t="s">
        <v>145</v>
      </c>
      <c r="L168" s="44"/>
      <c r="M168" s="211" t="s">
        <v>19</v>
      </c>
      <c r="N168" s="212" t="s">
        <v>47</v>
      </c>
      <c r="O168" s="84"/>
      <c r="P168" s="213">
        <f>O168*H168</f>
        <v>0</v>
      </c>
      <c r="Q168" s="213">
        <v>0</v>
      </c>
      <c r="R168" s="213">
        <f>Q168*H168</f>
        <v>0</v>
      </c>
      <c r="S168" s="213">
        <v>0</v>
      </c>
      <c r="T168" s="214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15" t="s">
        <v>146</v>
      </c>
      <c r="AT168" s="215" t="s">
        <v>141</v>
      </c>
      <c r="AU168" s="215" t="s">
        <v>86</v>
      </c>
      <c r="AY168" s="17" t="s">
        <v>138</v>
      </c>
      <c r="BE168" s="216">
        <f>IF(N168="základní",J168,0)</f>
        <v>0</v>
      </c>
      <c r="BF168" s="216">
        <f>IF(N168="snížená",J168,0)</f>
        <v>0</v>
      </c>
      <c r="BG168" s="216">
        <f>IF(N168="zákl. přenesená",J168,0)</f>
        <v>0</v>
      </c>
      <c r="BH168" s="216">
        <f>IF(N168="sníž. přenesená",J168,0)</f>
        <v>0</v>
      </c>
      <c r="BI168" s="216">
        <f>IF(N168="nulová",J168,0)</f>
        <v>0</v>
      </c>
      <c r="BJ168" s="17" t="s">
        <v>84</v>
      </c>
      <c r="BK168" s="216">
        <f>ROUND(I168*H168,2)</f>
        <v>0</v>
      </c>
      <c r="BL168" s="17" t="s">
        <v>146</v>
      </c>
      <c r="BM168" s="215" t="s">
        <v>262</v>
      </c>
    </row>
    <row r="169" s="2" customFormat="1">
      <c r="A169" s="38"/>
      <c r="B169" s="39"/>
      <c r="C169" s="40"/>
      <c r="D169" s="217" t="s">
        <v>148</v>
      </c>
      <c r="E169" s="40"/>
      <c r="F169" s="218" t="s">
        <v>263</v>
      </c>
      <c r="G169" s="40"/>
      <c r="H169" s="40"/>
      <c r="I169" s="219"/>
      <c r="J169" s="40"/>
      <c r="K169" s="40"/>
      <c r="L169" s="44"/>
      <c r="M169" s="220"/>
      <c r="N169" s="221"/>
      <c r="O169" s="84"/>
      <c r="P169" s="84"/>
      <c r="Q169" s="84"/>
      <c r="R169" s="84"/>
      <c r="S169" s="84"/>
      <c r="T169" s="85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148</v>
      </c>
      <c r="AU169" s="17" t="s">
        <v>86</v>
      </c>
    </row>
    <row r="170" s="2" customFormat="1">
      <c r="A170" s="38"/>
      <c r="B170" s="39"/>
      <c r="C170" s="40"/>
      <c r="D170" s="222" t="s">
        <v>150</v>
      </c>
      <c r="E170" s="40"/>
      <c r="F170" s="223" t="s">
        <v>264</v>
      </c>
      <c r="G170" s="40"/>
      <c r="H170" s="40"/>
      <c r="I170" s="219"/>
      <c r="J170" s="40"/>
      <c r="K170" s="40"/>
      <c r="L170" s="44"/>
      <c r="M170" s="220"/>
      <c r="N170" s="221"/>
      <c r="O170" s="84"/>
      <c r="P170" s="84"/>
      <c r="Q170" s="84"/>
      <c r="R170" s="84"/>
      <c r="S170" s="84"/>
      <c r="T170" s="85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150</v>
      </c>
      <c r="AU170" s="17" t="s">
        <v>86</v>
      </c>
    </row>
    <row r="171" s="12" customFormat="1" ht="25.92" customHeight="1">
      <c r="A171" s="12"/>
      <c r="B171" s="188"/>
      <c r="C171" s="189"/>
      <c r="D171" s="190" t="s">
        <v>75</v>
      </c>
      <c r="E171" s="191" t="s">
        <v>265</v>
      </c>
      <c r="F171" s="191" t="s">
        <v>266</v>
      </c>
      <c r="G171" s="189"/>
      <c r="H171" s="189"/>
      <c r="I171" s="192"/>
      <c r="J171" s="193">
        <f>BK171</f>
        <v>0</v>
      </c>
      <c r="K171" s="189"/>
      <c r="L171" s="194"/>
      <c r="M171" s="195"/>
      <c r="N171" s="196"/>
      <c r="O171" s="196"/>
      <c r="P171" s="197">
        <f>P172+P184+P197+P242+P253+P266+P285+P380+P397+P447+P474+P502+P535+P554+P576</f>
        <v>0</v>
      </c>
      <c r="Q171" s="196"/>
      <c r="R171" s="197">
        <f>R172+R184+R197+R242+R253+R266+R285+R380+R397+R447+R474+R502+R535+R554+R576</f>
        <v>2.4358512000000001</v>
      </c>
      <c r="S171" s="196"/>
      <c r="T171" s="198">
        <f>T172+T184+T197+T242+T253+T266+T285+T380+T397+T447+T474+T502+T535+T554+T576</f>
        <v>2.9656099999999999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199" t="s">
        <v>86</v>
      </c>
      <c r="AT171" s="200" t="s">
        <v>75</v>
      </c>
      <c r="AU171" s="200" t="s">
        <v>76</v>
      </c>
      <c r="AY171" s="199" t="s">
        <v>138</v>
      </c>
      <c r="BK171" s="201">
        <f>BK172+BK184+BK197+BK242+BK253+BK266+BK285+BK380+BK397+BK447+BK474+BK502+BK535+BK554+BK576</f>
        <v>0</v>
      </c>
    </row>
    <row r="172" s="12" customFormat="1" ht="22.8" customHeight="1">
      <c r="A172" s="12"/>
      <c r="B172" s="188"/>
      <c r="C172" s="189"/>
      <c r="D172" s="190" t="s">
        <v>75</v>
      </c>
      <c r="E172" s="202" t="s">
        <v>267</v>
      </c>
      <c r="F172" s="202" t="s">
        <v>268</v>
      </c>
      <c r="G172" s="189"/>
      <c r="H172" s="189"/>
      <c r="I172" s="192"/>
      <c r="J172" s="203">
        <f>BK172</f>
        <v>0</v>
      </c>
      <c r="K172" s="189"/>
      <c r="L172" s="194"/>
      <c r="M172" s="195"/>
      <c r="N172" s="196"/>
      <c r="O172" s="196"/>
      <c r="P172" s="197">
        <f>SUM(P173:P183)</f>
        <v>0</v>
      </c>
      <c r="Q172" s="196"/>
      <c r="R172" s="197">
        <f>SUM(R173:R183)</f>
        <v>0.00197</v>
      </c>
      <c r="S172" s="196"/>
      <c r="T172" s="198">
        <f>SUM(T173:T183)</f>
        <v>0.029610000000000001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199" t="s">
        <v>86</v>
      </c>
      <c r="AT172" s="200" t="s">
        <v>75</v>
      </c>
      <c r="AU172" s="200" t="s">
        <v>84</v>
      </c>
      <c r="AY172" s="199" t="s">
        <v>138</v>
      </c>
      <c r="BK172" s="201">
        <f>SUM(BK173:BK183)</f>
        <v>0</v>
      </c>
    </row>
    <row r="173" s="2" customFormat="1" ht="16.5" customHeight="1">
      <c r="A173" s="38"/>
      <c r="B173" s="39"/>
      <c r="C173" s="204" t="s">
        <v>7</v>
      </c>
      <c r="D173" s="204" t="s">
        <v>141</v>
      </c>
      <c r="E173" s="205" t="s">
        <v>269</v>
      </c>
      <c r="F173" s="206" t="s">
        <v>270</v>
      </c>
      <c r="G173" s="207" t="s">
        <v>201</v>
      </c>
      <c r="H173" s="208">
        <v>2</v>
      </c>
      <c r="I173" s="209"/>
      <c r="J173" s="210">
        <f>ROUND(I173*H173,2)</f>
        <v>0</v>
      </c>
      <c r="K173" s="206" t="s">
        <v>19</v>
      </c>
      <c r="L173" s="44"/>
      <c r="M173" s="211" t="s">
        <v>19</v>
      </c>
      <c r="N173" s="212" t="s">
        <v>47</v>
      </c>
      <c r="O173" s="84"/>
      <c r="P173" s="213">
        <f>O173*H173</f>
        <v>0</v>
      </c>
      <c r="Q173" s="213">
        <v>0.00048000000000000001</v>
      </c>
      <c r="R173" s="213">
        <f>Q173*H173</f>
        <v>0.00096000000000000002</v>
      </c>
      <c r="S173" s="213">
        <v>0</v>
      </c>
      <c r="T173" s="214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15" t="s">
        <v>235</v>
      </c>
      <c r="AT173" s="215" t="s">
        <v>141</v>
      </c>
      <c r="AU173" s="215" t="s">
        <v>86</v>
      </c>
      <c r="AY173" s="17" t="s">
        <v>138</v>
      </c>
      <c r="BE173" s="216">
        <f>IF(N173="základní",J173,0)</f>
        <v>0</v>
      </c>
      <c r="BF173" s="216">
        <f>IF(N173="snížená",J173,0)</f>
        <v>0</v>
      </c>
      <c r="BG173" s="216">
        <f>IF(N173="zákl. přenesená",J173,0)</f>
        <v>0</v>
      </c>
      <c r="BH173" s="216">
        <f>IF(N173="sníž. přenesená",J173,0)</f>
        <v>0</v>
      </c>
      <c r="BI173" s="216">
        <f>IF(N173="nulová",J173,0)</f>
        <v>0</v>
      </c>
      <c r="BJ173" s="17" t="s">
        <v>84</v>
      </c>
      <c r="BK173" s="216">
        <f>ROUND(I173*H173,2)</f>
        <v>0</v>
      </c>
      <c r="BL173" s="17" t="s">
        <v>235</v>
      </c>
      <c r="BM173" s="215" t="s">
        <v>271</v>
      </c>
    </row>
    <row r="174" s="2" customFormat="1">
      <c r="A174" s="38"/>
      <c r="B174" s="39"/>
      <c r="C174" s="40"/>
      <c r="D174" s="217" t="s">
        <v>148</v>
      </c>
      <c r="E174" s="40"/>
      <c r="F174" s="218" t="s">
        <v>270</v>
      </c>
      <c r="G174" s="40"/>
      <c r="H174" s="40"/>
      <c r="I174" s="219"/>
      <c r="J174" s="40"/>
      <c r="K174" s="40"/>
      <c r="L174" s="44"/>
      <c r="M174" s="220"/>
      <c r="N174" s="221"/>
      <c r="O174" s="84"/>
      <c r="P174" s="84"/>
      <c r="Q174" s="84"/>
      <c r="R174" s="84"/>
      <c r="S174" s="84"/>
      <c r="T174" s="85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148</v>
      </c>
      <c r="AU174" s="17" t="s">
        <v>86</v>
      </c>
    </row>
    <row r="175" s="2" customFormat="1" ht="16.5" customHeight="1">
      <c r="A175" s="38"/>
      <c r="B175" s="39"/>
      <c r="C175" s="204" t="s">
        <v>272</v>
      </c>
      <c r="D175" s="204" t="s">
        <v>141</v>
      </c>
      <c r="E175" s="205" t="s">
        <v>273</v>
      </c>
      <c r="F175" s="206" t="s">
        <v>274</v>
      </c>
      <c r="G175" s="207" t="s">
        <v>185</v>
      </c>
      <c r="H175" s="208">
        <v>1</v>
      </c>
      <c r="I175" s="209"/>
      <c r="J175" s="210">
        <f>ROUND(I175*H175,2)</f>
        <v>0</v>
      </c>
      <c r="K175" s="206" t="s">
        <v>145</v>
      </c>
      <c r="L175" s="44"/>
      <c r="M175" s="211" t="s">
        <v>19</v>
      </c>
      <c r="N175" s="212" t="s">
        <v>47</v>
      </c>
      <c r="O175" s="84"/>
      <c r="P175" s="213">
        <f>O175*H175</f>
        <v>0</v>
      </c>
      <c r="Q175" s="213">
        <v>0</v>
      </c>
      <c r="R175" s="213">
        <f>Q175*H175</f>
        <v>0</v>
      </c>
      <c r="S175" s="213">
        <v>0.029610000000000001</v>
      </c>
      <c r="T175" s="214">
        <f>S175*H175</f>
        <v>0.029610000000000001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15" t="s">
        <v>235</v>
      </c>
      <c r="AT175" s="215" t="s">
        <v>141</v>
      </c>
      <c r="AU175" s="215" t="s">
        <v>86</v>
      </c>
      <c r="AY175" s="17" t="s">
        <v>138</v>
      </c>
      <c r="BE175" s="216">
        <f>IF(N175="základní",J175,0)</f>
        <v>0</v>
      </c>
      <c r="BF175" s="216">
        <f>IF(N175="snížená",J175,0)</f>
        <v>0</v>
      </c>
      <c r="BG175" s="216">
        <f>IF(N175="zákl. přenesená",J175,0)</f>
        <v>0</v>
      </c>
      <c r="BH175" s="216">
        <f>IF(N175="sníž. přenesená",J175,0)</f>
        <v>0</v>
      </c>
      <c r="BI175" s="216">
        <f>IF(N175="nulová",J175,0)</f>
        <v>0</v>
      </c>
      <c r="BJ175" s="17" t="s">
        <v>84</v>
      </c>
      <c r="BK175" s="216">
        <f>ROUND(I175*H175,2)</f>
        <v>0</v>
      </c>
      <c r="BL175" s="17" t="s">
        <v>235</v>
      </c>
      <c r="BM175" s="215" t="s">
        <v>275</v>
      </c>
    </row>
    <row r="176" s="2" customFormat="1">
      <c r="A176" s="38"/>
      <c r="B176" s="39"/>
      <c r="C176" s="40"/>
      <c r="D176" s="217" t="s">
        <v>148</v>
      </c>
      <c r="E176" s="40"/>
      <c r="F176" s="218" t="s">
        <v>274</v>
      </c>
      <c r="G176" s="40"/>
      <c r="H176" s="40"/>
      <c r="I176" s="219"/>
      <c r="J176" s="40"/>
      <c r="K176" s="40"/>
      <c r="L176" s="44"/>
      <c r="M176" s="220"/>
      <c r="N176" s="221"/>
      <c r="O176" s="84"/>
      <c r="P176" s="84"/>
      <c r="Q176" s="84"/>
      <c r="R176" s="84"/>
      <c r="S176" s="84"/>
      <c r="T176" s="85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148</v>
      </c>
      <c r="AU176" s="17" t="s">
        <v>86</v>
      </c>
    </row>
    <row r="177" s="2" customFormat="1">
      <c r="A177" s="38"/>
      <c r="B177" s="39"/>
      <c r="C177" s="40"/>
      <c r="D177" s="222" t="s">
        <v>150</v>
      </c>
      <c r="E177" s="40"/>
      <c r="F177" s="223" t="s">
        <v>276</v>
      </c>
      <c r="G177" s="40"/>
      <c r="H177" s="40"/>
      <c r="I177" s="219"/>
      <c r="J177" s="40"/>
      <c r="K177" s="40"/>
      <c r="L177" s="44"/>
      <c r="M177" s="220"/>
      <c r="N177" s="221"/>
      <c r="O177" s="84"/>
      <c r="P177" s="84"/>
      <c r="Q177" s="84"/>
      <c r="R177" s="84"/>
      <c r="S177" s="84"/>
      <c r="T177" s="85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150</v>
      </c>
      <c r="AU177" s="17" t="s">
        <v>86</v>
      </c>
    </row>
    <row r="178" s="2" customFormat="1" ht="24.15" customHeight="1">
      <c r="A178" s="38"/>
      <c r="B178" s="39"/>
      <c r="C178" s="204" t="s">
        <v>277</v>
      </c>
      <c r="D178" s="204" t="s">
        <v>141</v>
      </c>
      <c r="E178" s="205" t="s">
        <v>278</v>
      </c>
      <c r="F178" s="206" t="s">
        <v>279</v>
      </c>
      <c r="G178" s="207" t="s">
        <v>185</v>
      </c>
      <c r="H178" s="208">
        <v>1</v>
      </c>
      <c r="I178" s="209"/>
      <c r="J178" s="210">
        <f>ROUND(I178*H178,2)</f>
        <v>0</v>
      </c>
      <c r="K178" s="206" t="s">
        <v>19</v>
      </c>
      <c r="L178" s="44"/>
      <c r="M178" s="211" t="s">
        <v>19</v>
      </c>
      <c r="N178" s="212" t="s">
        <v>47</v>
      </c>
      <c r="O178" s="84"/>
      <c r="P178" s="213">
        <f>O178*H178</f>
        <v>0</v>
      </c>
      <c r="Q178" s="213">
        <v>0.0010100000000000001</v>
      </c>
      <c r="R178" s="213">
        <f>Q178*H178</f>
        <v>0.0010100000000000001</v>
      </c>
      <c r="S178" s="213">
        <v>0</v>
      </c>
      <c r="T178" s="214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15" t="s">
        <v>235</v>
      </c>
      <c r="AT178" s="215" t="s">
        <v>141</v>
      </c>
      <c r="AU178" s="215" t="s">
        <v>86</v>
      </c>
      <c r="AY178" s="17" t="s">
        <v>138</v>
      </c>
      <c r="BE178" s="216">
        <f>IF(N178="základní",J178,0)</f>
        <v>0</v>
      </c>
      <c r="BF178" s="216">
        <f>IF(N178="snížená",J178,0)</f>
        <v>0</v>
      </c>
      <c r="BG178" s="216">
        <f>IF(N178="zákl. přenesená",J178,0)</f>
        <v>0</v>
      </c>
      <c r="BH178" s="216">
        <f>IF(N178="sníž. přenesená",J178,0)</f>
        <v>0</v>
      </c>
      <c r="BI178" s="216">
        <f>IF(N178="nulová",J178,0)</f>
        <v>0</v>
      </c>
      <c r="BJ178" s="17" t="s">
        <v>84</v>
      </c>
      <c r="BK178" s="216">
        <f>ROUND(I178*H178,2)</f>
        <v>0</v>
      </c>
      <c r="BL178" s="17" t="s">
        <v>235</v>
      </c>
      <c r="BM178" s="215" t="s">
        <v>280</v>
      </c>
    </row>
    <row r="179" s="2" customFormat="1">
      <c r="A179" s="38"/>
      <c r="B179" s="39"/>
      <c r="C179" s="40"/>
      <c r="D179" s="217" t="s">
        <v>148</v>
      </c>
      <c r="E179" s="40"/>
      <c r="F179" s="218" t="s">
        <v>279</v>
      </c>
      <c r="G179" s="40"/>
      <c r="H179" s="40"/>
      <c r="I179" s="219"/>
      <c r="J179" s="40"/>
      <c r="K179" s="40"/>
      <c r="L179" s="44"/>
      <c r="M179" s="220"/>
      <c r="N179" s="221"/>
      <c r="O179" s="84"/>
      <c r="P179" s="84"/>
      <c r="Q179" s="84"/>
      <c r="R179" s="84"/>
      <c r="S179" s="84"/>
      <c r="T179" s="85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148</v>
      </c>
      <c r="AU179" s="17" t="s">
        <v>86</v>
      </c>
    </row>
    <row r="180" s="2" customFormat="1" ht="24.15" customHeight="1">
      <c r="A180" s="38"/>
      <c r="B180" s="39"/>
      <c r="C180" s="204" t="s">
        <v>281</v>
      </c>
      <c r="D180" s="204" t="s">
        <v>141</v>
      </c>
      <c r="E180" s="205" t="s">
        <v>282</v>
      </c>
      <c r="F180" s="206" t="s">
        <v>283</v>
      </c>
      <c r="G180" s="207" t="s">
        <v>246</v>
      </c>
      <c r="H180" s="208">
        <v>0.10000000000000001</v>
      </c>
      <c r="I180" s="209"/>
      <c r="J180" s="210">
        <f>ROUND(I180*H180,2)</f>
        <v>0</v>
      </c>
      <c r="K180" s="206" t="s">
        <v>19</v>
      </c>
      <c r="L180" s="44"/>
      <c r="M180" s="211" t="s">
        <v>19</v>
      </c>
      <c r="N180" s="212" t="s">
        <v>47</v>
      </c>
      <c r="O180" s="84"/>
      <c r="P180" s="213">
        <f>O180*H180</f>
        <v>0</v>
      </c>
      <c r="Q180" s="213">
        <v>0</v>
      </c>
      <c r="R180" s="213">
        <f>Q180*H180</f>
        <v>0</v>
      </c>
      <c r="S180" s="213">
        <v>0</v>
      </c>
      <c r="T180" s="214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15" t="s">
        <v>235</v>
      </c>
      <c r="AT180" s="215" t="s">
        <v>141</v>
      </c>
      <c r="AU180" s="215" t="s">
        <v>86</v>
      </c>
      <c r="AY180" s="17" t="s">
        <v>138</v>
      </c>
      <c r="BE180" s="216">
        <f>IF(N180="základní",J180,0)</f>
        <v>0</v>
      </c>
      <c r="BF180" s="216">
        <f>IF(N180="snížená",J180,0)</f>
        <v>0</v>
      </c>
      <c r="BG180" s="216">
        <f>IF(N180="zákl. přenesená",J180,0)</f>
        <v>0</v>
      </c>
      <c r="BH180" s="216">
        <f>IF(N180="sníž. přenesená",J180,0)</f>
        <v>0</v>
      </c>
      <c r="BI180" s="216">
        <f>IF(N180="nulová",J180,0)</f>
        <v>0</v>
      </c>
      <c r="BJ180" s="17" t="s">
        <v>84</v>
      </c>
      <c r="BK180" s="216">
        <f>ROUND(I180*H180,2)</f>
        <v>0</v>
      </c>
      <c r="BL180" s="17" t="s">
        <v>235</v>
      </c>
      <c r="BM180" s="215" t="s">
        <v>284</v>
      </c>
    </row>
    <row r="181" s="2" customFormat="1">
      <c r="A181" s="38"/>
      <c r="B181" s="39"/>
      <c r="C181" s="40"/>
      <c r="D181" s="217" t="s">
        <v>148</v>
      </c>
      <c r="E181" s="40"/>
      <c r="F181" s="218" t="s">
        <v>285</v>
      </c>
      <c r="G181" s="40"/>
      <c r="H181" s="40"/>
      <c r="I181" s="219"/>
      <c r="J181" s="40"/>
      <c r="K181" s="40"/>
      <c r="L181" s="44"/>
      <c r="M181" s="220"/>
      <c r="N181" s="221"/>
      <c r="O181" s="84"/>
      <c r="P181" s="84"/>
      <c r="Q181" s="84"/>
      <c r="R181" s="84"/>
      <c r="S181" s="84"/>
      <c r="T181" s="85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148</v>
      </c>
      <c r="AU181" s="17" t="s">
        <v>86</v>
      </c>
    </row>
    <row r="182" s="2" customFormat="1" ht="24.15" customHeight="1">
      <c r="A182" s="38"/>
      <c r="B182" s="39"/>
      <c r="C182" s="204" t="s">
        <v>286</v>
      </c>
      <c r="D182" s="204" t="s">
        <v>141</v>
      </c>
      <c r="E182" s="205" t="s">
        <v>287</v>
      </c>
      <c r="F182" s="206" t="s">
        <v>288</v>
      </c>
      <c r="G182" s="207" t="s">
        <v>246</v>
      </c>
      <c r="H182" s="208">
        <v>0.10000000000000001</v>
      </c>
      <c r="I182" s="209"/>
      <c r="J182" s="210">
        <f>ROUND(I182*H182,2)</f>
        <v>0</v>
      </c>
      <c r="K182" s="206" t="s">
        <v>19</v>
      </c>
      <c r="L182" s="44"/>
      <c r="M182" s="211" t="s">
        <v>19</v>
      </c>
      <c r="N182" s="212" t="s">
        <v>47</v>
      </c>
      <c r="O182" s="84"/>
      <c r="P182" s="213">
        <f>O182*H182</f>
        <v>0</v>
      </c>
      <c r="Q182" s="213">
        <v>0</v>
      </c>
      <c r="R182" s="213">
        <f>Q182*H182</f>
        <v>0</v>
      </c>
      <c r="S182" s="213">
        <v>0</v>
      </c>
      <c r="T182" s="214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15" t="s">
        <v>235</v>
      </c>
      <c r="AT182" s="215" t="s">
        <v>141</v>
      </c>
      <c r="AU182" s="215" t="s">
        <v>86</v>
      </c>
      <c r="AY182" s="17" t="s">
        <v>138</v>
      </c>
      <c r="BE182" s="216">
        <f>IF(N182="základní",J182,0)</f>
        <v>0</v>
      </c>
      <c r="BF182" s="216">
        <f>IF(N182="snížená",J182,0)</f>
        <v>0</v>
      </c>
      <c r="BG182" s="216">
        <f>IF(N182="zákl. přenesená",J182,0)</f>
        <v>0</v>
      </c>
      <c r="BH182" s="216">
        <f>IF(N182="sníž. přenesená",J182,0)</f>
        <v>0</v>
      </c>
      <c r="BI182" s="216">
        <f>IF(N182="nulová",J182,0)</f>
        <v>0</v>
      </c>
      <c r="BJ182" s="17" t="s">
        <v>84</v>
      </c>
      <c r="BK182" s="216">
        <f>ROUND(I182*H182,2)</f>
        <v>0</v>
      </c>
      <c r="BL182" s="17" t="s">
        <v>235</v>
      </c>
      <c r="BM182" s="215" t="s">
        <v>289</v>
      </c>
    </row>
    <row r="183" s="2" customFormat="1">
      <c r="A183" s="38"/>
      <c r="B183" s="39"/>
      <c r="C183" s="40"/>
      <c r="D183" s="217" t="s">
        <v>148</v>
      </c>
      <c r="E183" s="40"/>
      <c r="F183" s="218" t="s">
        <v>290</v>
      </c>
      <c r="G183" s="40"/>
      <c r="H183" s="40"/>
      <c r="I183" s="219"/>
      <c r="J183" s="40"/>
      <c r="K183" s="40"/>
      <c r="L183" s="44"/>
      <c r="M183" s="220"/>
      <c r="N183" s="221"/>
      <c r="O183" s="84"/>
      <c r="P183" s="84"/>
      <c r="Q183" s="84"/>
      <c r="R183" s="84"/>
      <c r="S183" s="84"/>
      <c r="T183" s="85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148</v>
      </c>
      <c r="AU183" s="17" t="s">
        <v>86</v>
      </c>
    </row>
    <row r="184" s="12" customFormat="1" ht="22.8" customHeight="1">
      <c r="A184" s="12"/>
      <c r="B184" s="188"/>
      <c r="C184" s="189"/>
      <c r="D184" s="190" t="s">
        <v>75</v>
      </c>
      <c r="E184" s="202" t="s">
        <v>291</v>
      </c>
      <c r="F184" s="202" t="s">
        <v>292</v>
      </c>
      <c r="G184" s="189"/>
      <c r="H184" s="189"/>
      <c r="I184" s="192"/>
      <c r="J184" s="203">
        <f>BK184</f>
        <v>0</v>
      </c>
      <c r="K184" s="189"/>
      <c r="L184" s="194"/>
      <c r="M184" s="195"/>
      <c r="N184" s="196"/>
      <c r="O184" s="196"/>
      <c r="P184" s="197">
        <f>SUM(P185:P196)</f>
        <v>0</v>
      </c>
      <c r="Q184" s="196"/>
      <c r="R184" s="197">
        <f>SUM(R185:R196)</f>
        <v>0.0085199999999999998</v>
      </c>
      <c r="S184" s="196"/>
      <c r="T184" s="198">
        <f>SUM(T185:T196)</f>
        <v>0.0022399999999999998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199" t="s">
        <v>86</v>
      </c>
      <c r="AT184" s="200" t="s">
        <v>75</v>
      </c>
      <c r="AU184" s="200" t="s">
        <v>84</v>
      </c>
      <c r="AY184" s="199" t="s">
        <v>138</v>
      </c>
      <c r="BK184" s="201">
        <f>SUM(BK185:BK196)</f>
        <v>0</v>
      </c>
    </row>
    <row r="185" s="2" customFormat="1" ht="16.5" customHeight="1">
      <c r="A185" s="38"/>
      <c r="B185" s="39"/>
      <c r="C185" s="204" t="s">
        <v>293</v>
      </c>
      <c r="D185" s="204" t="s">
        <v>141</v>
      </c>
      <c r="E185" s="205" t="s">
        <v>294</v>
      </c>
      <c r="F185" s="206" t="s">
        <v>295</v>
      </c>
      <c r="G185" s="207" t="s">
        <v>201</v>
      </c>
      <c r="H185" s="208">
        <v>8</v>
      </c>
      <c r="I185" s="209"/>
      <c r="J185" s="210">
        <f>ROUND(I185*H185,2)</f>
        <v>0</v>
      </c>
      <c r="K185" s="206" t="s">
        <v>19</v>
      </c>
      <c r="L185" s="44"/>
      <c r="M185" s="211" t="s">
        <v>19</v>
      </c>
      <c r="N185" s="212" t="s">
        <v>47</v>
      </c>
      <c r="O185" s="84"/>
      <c r="P185" s="213">
        <f>O185*H185</f>
        <v>0</v>
      </c>
      <c r="Q185" s="213">
        <v>0</v>
      </c>
      <c r="R185" s="213">
        <f>Q185*H185</f>
        <v>0</v>
      </c>
      <c r="S185" s="213">
        <v>0.00027999999999999998</v>
      </c>
      <c r="T185" s="214">
        <f>S185*H185</f>
        <v>0.0022399999999999998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15" t="s">
        <v>235</v>
      </c>
      <c r="AT185" s="215" t="s">
        <v>141</v>
      </c>
      <c r="AU185" s="215" t="s">
        <v>86</v>
      </c>
      <c r="AY185" s="17" t="s">
        <v>138</v>
      </c>
      <c r="BE185" s="216">
        <f>IF(N185="základní",J185,0)</f>
        <v>0</v>
      </c>
      <c r="BF185" s="216">
        <f>IF(N185="snížená",J185,0)</f>
        <v>0</v>
      </c>
      <c r="BG185" s="216">
        <f>IF(N185="zákl. přenesená",J185,0)</f>
        <v>0</v>
      </c>
      <c r="BH185" s="216">
        <f>IF(N185="sníž. přenesená",J185,0)</f>
        <v>0</v>
      </c>
      <c r="BI185" s="216">
        <f>IF(N185="nulová",J185,0)</f>
        <v>0</v>
      </c>
      <c r="BJ185" s="17" t="s">
        <v>84</v>
      </c>
      <c r="BK185" s="216">
        <f>ROUND(I185*H185,2)</f>
        <v>0</v>
      </c>
      <c r="BL185" s="17" t="s">
        <v>235</v>
      </c>
      <c r="BM185" s="215" t="s">
        <v>296</v>
      </c>
    </row>
    <row r="186" s="2" customFormat="1">
      <c r="A186" s="38"/>
      <c r="B186" s="39"/>
      <c r="C186" s="40"/>
      <c r="D186" s="217" t="s">
        <v>148</v>
      </c>
      <c r="E186" s="40"/>
      <c r="F186" s="218" t="s">
        <v>297</v>
      </c>
      <c r="G186" s="40"/>
      <c r="H186" s="40"/>
      <c r="I186" s="219"/>
      <c r="J186" s="40"/>
      <c r="K186" s="40"/>
      <c r="L186" s="44"/>
      <c r="M186" s="220"/>
      <c r="N186" s="221"/>
      <c r="O186" s="84"/>
      <c r="P186" s="84"/>
      <c r="Q186" s="84"/>
      <c r="R186" s="84"/>
      <c r="S186" s="84"/>
      <c r="T186" s="85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148</v>
      </c>
      <c r="AU186" s="17" t="s">
        <v>86</v>
      </c>
    </row>
    <row r="187" s="2" customFormat="1" ht="24.15" customHeight="1">
      <c r="A187" s="38"/>
      <c r="B187" s="39"/>
      <c r="C187" s="204" t="s">
        <v>298</v>
      </c>
      <c r="D187" s="204" t="s">
        <v>141</v>
      </c>
      <c r="E187" s="205" t="s">
        <v>299</v>
      </c>
      <c r="F187" s="206" t="s">
        <v>300</v>
      </c>
      <c r="G187" s="207" t="s">
        <v>201</v>
      </c>
      <c r="H187" s="208">
        <v>8</v>
      </c>
      <c r="I187" s="209"/>
      <c r="J187" s="210">
        <f>ROUND(I187*H187,2)</f>
        <v>0</v>
      </c>
      <c r="K187" s="206" t="s">
        <v>19</v>
      </c>
      <c r="L187" s="44"/>
      <c r="M187" s="211" t="s">
        <v>19</v>
      </c>
      <c r="N187" s="212" t="s">
        <v>47</v>
      </c>
      <c r="O187" s="84"/>
      <c r="P187" s="213">
        <f>O187*H187</f>
        <v>0</v>
      </c>
      <c r="Q187" s="213">
        <v>0.00097999999999999997</v>
      </c>
      <c r="R187" s="213">
        <f>Q187*H187</f>
        <v>0.0078399999999999997</v>
      </c>
      <c r="S187" s="213">
        <v>0</v>
      </c>
      <c r="T187" s="214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15" t="s">
        <v>235</v>
      </c>
      <c r="AT187" s="215" t="s">
        <v>141</v>
      </c>
      <c r="AU187" s="215" t="s">
        <v>86</v>
      </c>
      <c r="AY187" s="17" t="s">
        <v>138</v>
      </c>
      <c r="BE187" s="216">
        <f>IF(N187="základní",J187,0)</f>
        <v>0</v>
      </c>
      <c r="BF187" s="216">
        <f>IF(N187="snížená",J187,0)</f>
        <v>0</v>
      </c>
      <c r="BG187" s="216">
        <f>IF(N187="zákl. přenesená",J187,0)</f>
        <v>0</v>
      </c>
      <c r="BH187" s="216">
        <f>IF(N187="sníž. přenesená",J187,0)</f>
        <v>0</v>
      </c>
      <c r="BI187" s="216">
        <f>IF(N187="nulová",J187,0)</f>
        <v>0</v>
      </c>
      <c r="BJ187" s="17" t="s">
        <v>84</v>
      </c>
      <c r="BK187" s="216">
        <f>ROUND(I187*H187,2)</f>
        <v>0</v>
      </c>
      <c r="BL187" s="17" t="s">
        <v>235</v>
      </c>
      <c r="BM187" s="215" t="s">
        <v>301</v>
      </c>
    </row>
    <row r="188" s="2" customFormat="1">
      <c r="A188" s="38"/>
      <c r="B188" s="39"/>
      <c r="C188" s="40"/>
      <c r="D188" s="217" t="s">
        <v>148</v>
      </c>
      <c r="E188" s="40"/>
      <c r="F188" s="218" t="s">
        <v>300</v>
      </c>
      <c r="G188" s="40"/>
      <c r="H188" s="40"/>
      <c r="I188" s="219"/>
      <c r="J188" s="40"/>
      <c r="K188" s="40"/>
      <c r="L188" s="44"/>
      <c r="M188" s="220"/>
      <c r="N188" s="221"/>
      <c r="O188" s="84"/>
      <c r="P188" s="84"/>
      <c r="Q188" s="84"/>
      <c r="R188" s="84"/>
      <c r="S188" s="84"/>
      <c r="T188" s="85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148</v>
      </c>
      <c r="AU188" s="17" t="s">
        <v>86</v>
      </c>
    </row>
    <row r="189" s="2" customFormat="1" ht="24.15" customHeight="1">
      <c r="A189" s="38"/>
      <c r="B189" s="39"/>
      <c r="C189" s="204" t="s">
        <v>302</v>
      </c>
      <c r="D189" s="204" t="s">
        <v>141</v>
      </c>
      <c r="E189" s="205" t="s">
        <v>303</v>
      </c>
      <c r="F189" s="206" t="s">
        <v>304</v>
      </c>
      <c r="G189" s="207" t="s">
        <v>201</v>
      </c>
      <c r="H189" s="208">
        <v>4</v>
      </c>
      <c r="I189" s="209"/>
      <c r="J189" s="210">
        <f>ROUND(I189*H189,2)</f>
        <v>0</v>
      </c>
      <c r="K189" s="206" t="s">
        <v>19</v>
      </c>
      <c r="L189" s="44"/>
      <c r="M189" s="211" t="s">
        <v>19</v>
      </c>
      <c r="N189" s="212" t="s">
        <v>47</v>
      </c>
      <c r="O189" s="84"/>
      <c r="P189" s="213">
        <f>O189*H189</f>
        <v>0</v>
      </c>
      <c r="Q189" s="213">
        <v>5.0000000000000002E-05</v>
      </c>
      <c r="R189" s="213">
        <f>Q189*H189</f>
        <v>0.00020000000000000001</v>
      </c>
      <c r="S189" s="213">
        <v>0</v>
      </c>
      <c r="T189" s="214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15" t="s">
        <v>235</v>
      </c>
      <c r="AT189" s="215" t="s">
        <v>141</v>
      </c>
      <c r="AU189" s="215" t="s">
        <v>86</v>
      </c>
      <c r="AY189" s="17" t="s">
        <v>138</v>
      </c>
      <c r="BE189" s="216">
        <f>IF(N189="základní",J189,0)</f>
        <v>0</v>
      </c>
      <c r="BF189" s="216">
        <f>IF(N189="snížená",J189,0)</f>
        <v>0</v>
      </c>
      <c r="BG189" s="216">
        <f>IF(N189="zákl. přenesená",J189,0)</f>
        <v>0</v>
      </c>
      <c r="BH189" s="216">
        <f>IF(N189="sníž. přenesená",J189,0)</f>
        <v>0</v>
      </c>
      <c r="BI189" s="216">
        <f>IF(N189="nulová",J189,0)</f>
        <v>0</v>
      </c>
      <c r="BJ189" s="17" t="s">
        <v>84</v>
      </c>
      <c r="BK189" s="216">
        <f>ROUND(I189*H189,2)</f>
        <v>0</v>
      </c>
      <c r="BL189" s="17" t="s">
        <v>235</v>
      </c>
      <c r="BM189" s="215" t="s">
        <v>305</v>
      </c>
    </row>
    <row r="190" s="2" customFormat="1">
      <c r="A190" s="38"/>
      <c r="B190" s="39"/>
      <c r="C190" s="40"/>
      <c r="D190" s="217" t="s">
        <v>148</v>
      </c>
      <c r="E190" s="40"/>
      <c r="F190" s="218" t="s">
        <v>306</v>
      </c>
      <c r="G190" s="40"/>
      <c r="H190" s="40"/>
      <c r="I190" s="219"/>
      <c r="J190" s="40"/>
      <c r="K190" s="40"/>
      <c r="L190" s="44"/>
      <c r="M190" s="220"/>
      <c r="N190" s="221"/>
      <c r="O190" s="84"/>
      <c r="P190" s="84"/>
      <c r="Q190" s="84"/>
      <c r="R190" s="84"/>
      <c r="S190" s="84"/>
      <c r="T190" s="85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148</v>
      </c>
      <c r="AU190" s="17" t="s">
        <v>86</v>
      </c>
    </row>
    <row r="191" s="2" customFormat="1" ht="33" customHeight="1">
      <c r="A191" s="38"/>
      <c r="B191" s="39"/>
      <c r="C191" s="204" t="s">
        <v>307</v>
      </c>
      <c r="D191" s="204" t="s">
        <v>141</v>
      </c>
      <c r="E191" s="205" t="s">
        <v>308</v>
      </c>
      <c r="F191" s="206" t="s">
        <v>309</v>
      </c>
      <c r="G191" s="207" t="s">
        <v>201</v>
      </c>
      <c r="H191" s="208">
        <v>4</v>
      </c>
      <c r="I191" s="209"/>
      <c r="J191" s="210">
        <f>ROUND(I191*H191,2)</f>
        <v>0</v>
      </c>
      <c r="K191" s="206" t="s">
        <v>19</v>
      </c>
      <c r="L191" s="44"/>
      <c r="M191" s="211" t="s">
        <v>19</v>
      </c>
      <c r="N191" s="212" t="s">
        <v>47</v>
      </c>
      <c r="O191" s="84"/>
      <c r="P191" s="213">
        <f>O191*H191</f>
        <v>0</v>
      </c>
      <c r="Q191" s="213">
        <v>0.00012</v>
      </c>
      <c r="R191" s="213">
        <f>Q191*H191</f>
        <v>0.00048000000000000001</v>
      </c>
      <c r="S191" s="213">
        <v>0</v>
      </c>
      <c r="T191" s="214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15" t="s">
        <v>235</v>
      </c>
      <c r="AT191" s="215" t="s">
        <v>141</v>
      </c>
      <c r="AU191" s="215" t="s">
        <v>86</v>
      </c>
      <c r="AY191" s="17" t="s">
        <v>138</v>
      </c>
      <c r="BE191" s="216">
        <f>IF(N191="základní",J191,0)</f>
        <v>0</v>
      </c>
      <c r="BF191" s="216">
        <f>IF(N191="snížená",J191,0)</f>
        <v>0</v>
      </c>
      <c r="BG191" s="216">
        <f>IF(N191="zákl. přenesená",J191,0)</f>
        <v>0</v>
      </c>
      <c r="BH191" s="216">
        <f>IF(N191="sníž. přenesená",J191,0)</f>
        <v>0</v>
      </c>
      <c r="BI191" s="216">
        <f>IF(N191="nulová",J191,0)</f>
        <v>0</v>
      </c>
      <c r="BJ191" s="17" t="s">
        <v>84</v>
      </c>
      <c r="BK191" s="216">
        <f>ROUND(I191*H191,2)</f>
        <v>0</v>
      </c>
      <c r="BL191" s="17" t="s">
        <v>235</v>
      </c>
      <c r="BM191" s="215" t="s">
        <v>310</v>
      </c>
    </row>
    <row r="192" s="2" customFormat="1">
      <c r="A192" s="38"/>
      <c r="B192" s="39"/>
      <c r="C192" s="40"/>
      <c r="D192" s="217" t="s">
        <v>148</v>
      </c>
      <c r="E192" s="40"/>
      <c r="F192" s="218" t="s">
        <v>311</v>
      </c>
      <c r="G192" s="40"/>
      <c r="H192" s="40"/>
      <c r="I192" s="219"/>
      <c r="J192" s="40"/>
      <c r="K192" s="40"/>
      <c r="L192" s="44"/>
      <c r="M192" s="220"/>
      <c r="N192" s="221"/>
      <c r="O192" s="84"/>
      <c r="P192" s="84"/>
      <c r="Q192" s="84"/>
      <c r="R192" s="84"/>
      <c r="S192" s="84"/>
      <c r="T192" s="85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148</v>
      </c>
      <c r="AU192" s="17" t="s">
        <v>86</v>
      </c>
    </row>
    <row r="193" s="2" customFormat="1" ht="24.15" customHeight="1">
      <c r="A193" s="38"/>
      <c r="B193" s="39"/>
      <c r="C193" s="204" t="s">
        <v>312</v>
      </c>
      <c r="D193" s="204" t="s">
        <v>141</v>
      </c>
      <c r="E193" s="205" t="s">
        <v>313</v>
      </c>
      <c r="F193" s="206" t="s">
        <v>314</v>
      </c>
      <c r="G193" s="207" t="s">
        <v>246</v>
      </c>
      <c r="H193" s="208">
        <v>0.10000000000000001</v>
      </c>
      <c r="I193" s="209"/>
      <c r="J193" s="210">
        <f>ROUND(I193*H193,2)</f>
        <v>0</v>
      </c>
      <c r="K193" s="206" t="s">
        <v>19</v>
      </c>
      <c r="L193" s="44"/>
      <c r="M193" s="211" t="s">
        <v>19</v>
      </c>
      <c r="N193" s="212" t="s">
        <v>47</v>
      </c>
      <c r="O193" s="84"/>
      <c r="P193" s="213">
        <f>O193*H193</f>
        <v>0</v>
      </c>
      <c r="Q193" s="213">
        <v>0</v>
      </c>
      <c r="R193" s="213">
        <f>Q193*H193</f>
        <v>0</v>
      </c>
      <c r="S193" s="213">
        <v>0</v>
      </c>
      <c r="T193" s="214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15" t="s">
        <v>235</v>
      </c>
      <c r="AT193" s="215" t="s">
        <v>141</v>
      </c>
      <c r="AU193" s="215" t="s">
        <v>86</v>
      </c>
      <c r="AY193" s="17" t="s">
        <v>138</v>
      </c>
      <c r="BE193" s="216">
        <f>IF(N193="základní",J193,0)</f>
        <v>0</v>
      </c>
      <c r="BF193" s="216">
        <f>IF(N193="snížená",J193,0)</f>
        <v>0</v>
      </c>
      <c r="BG193" s="216">
        <f>IF(N193="zákl. přenesená",J193,0)</f>
        <v>0</v>
      </c>
      <c r="BH193" s="216">
        <f>IF(N193="sníž. přenesená",J193,0)</f>
        <v>0</v>
      </c>
      <c r="BI193" s="216">
        <f>IF(N193="nulová",J193,0)</f>
        <v>0</v>
      </c>
      <c r="BJ193" s="17" t="s">
        <v>84</v>
      </c>
      <c r="BK193" s="216">
        <f>ROUND(I193*H193,2)</f>
        <v>0</v>
      </c>
      <c r="BL193" s="17" t="s">
        <v>235</v>
      </c>
      <c r="BM193" s="215" t="s">
        <v>315</v>
      </c>
    </row>
    <row r="194" s="2" customFormat="1">
      <c r="A194" s="38"/>
      <c r="B194" s="39"/>
      <c r="C194" s="40"/>
      <c r="D194" s="217" t="s">
        <v>148</v>
      </c>
      <c r="E194" s="40"/>
      <c r="F194" s="218" t="s">
        <v>316</v>
      </c>
      <c r="G194" s="40"/>
      <c r="H194" s="40"/>
      <c r="I194" s="219"/>
      <c r="J194" s="40"/>
      <c r="K194" s="40"/>
      <c r="L194" s="44"/>
      <c r="M194" s="220"/>
      <c r="N194" s="221"/>
      <c r="O194" s="84"/>
      <c r="P194" s="84"/>
      <c r="Q194" s="84"/>
      <c r="R194" s="84"/>
      <c r="S194" s="84"/>
      <c r="T194" s="85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148</v>
      </c>
      <c r="AU194" s="17" t="s">
        <v>86</v>
      </c>
    </row>
    <row r="195" s="2" customFormat="1" ht="24.15" customHeight="1">
      <c r="A195" s="38"/>
      <c r="B195" s="39"/>
      <c r="C195" s="204" t="s">
        <v>317</v>
      </c>
      <c r="D195" s="204" t="s">
        <v>141</v>
      </c>
      <c r="E195" s="205" t="s">
        <v>318</v>
      </c>
      <c r="F195" s="206" t="s">
        <v>319</v>
      </c>
      <c r="G195" s="207" t="s">
        <v>246</v>
      </c>
      <c r="H195" s="208">
        <v>0.10000000000000001</v>
      </c>
      <c r="I195" s="209"/>
      <c r="J195" s="210">
        <f>ROUND(I195*H195,2)</f>
        <v>0</v>
      </c>
      <c r="K195" s="206" t="s">
        <v>19</v>
      </c>
      <c r="L195" s="44"/>
      <c r="M195" s="211" t="s">
        <v>19</v>
      </c>
      <c r="N195" s="212" t="s">
        <v>47</v>
      </c>
      <c r="O195" s="84"/>
      <c r="P195" s="213">
        <f>O195*H195</f>
        <v>0</v>
      </c>
      <c r="Q195" s="213">
        <v>0</v>
      </c>
      <c r="R195" s="213">
        <f>Q195*H195</f>
        <v>0</v>
      </c>
      <c r="S195" s="213">
        <v>0</v>
      </c>
      <c r="T195" s="214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15" t="s">
        <v>235</v>
      </c>
      <c r="AT195" s="215" t="s">
        <v>141</v>
      </c>
      <c r="AU195" s="215" t="s">
        <v>86</v>
      </c>
      <c r="AY195" s="17" t="s">
        <v>138</v>
      </c>
      <c r="BE195" s="216">
        <f>IF(N195="základní",J195,0)</f>
        <v>0</v>
      </c>
      <c r="BF195" s="216">
        <f>IF(N195="snížená",J195,0)</f>
        <v>0</v>
      </c>
      <c r="BG195" s="216">
        <f>IF(N195="zákl. přenesená",J195,0)</f>
        <v>0</v>
      </c>
      <c r="BH195" s="216">
        <f>IF(N195="sníž. přenesená",J195,0)</f>
        <v>0</v>
      </c>
      <c r="BI195" s="216">
        <f>IF(N195="nulová",J195,0)</f>
        <v>0</v>
      </c>
      <c r="BJ195" s="17" t="s">
        <v>84</v>
      </c>
      <c r="BK195" s="216">
        <f>ROUND(I195*H195,2)</f>
        <v>0</v>
      </c>
      <c r="BL195" s="17" t="s">
        <v>235</v>
      </c>
      <c r="BM195" s="215" t="s">
        <v>320</v>
      </c>
    </row>
    <row r="196" s="2" customFormat="1">
      <c r="A196" s="38"/>
      <c r="B196" s="39"/>
      <c r="C196" s="40"/>
      <c r="D196" s="217" t="s">
        <v>148</v>
      </c>
      <c r="E196" s="40"/>
      <c r="F196" s="218" t="s">
        <v>321</v>
      </c>
      <c r="G196" s="40"/>
      <c r="H196" s="40"/>
      <c r="I196" s="219"/>
      <c r="J196" s="40"/>
      <c r="K196" s="40"/>
      <c r="L196" s="44"/>
      <c r="M196" s="220"/>
      <c r="N196" s="221"/>
      <c r="O196" s="84"/>
      <c r="P196" s="84"/>
      <c r="Q196" s="84"/>
      <c r="R196" s="84"/>
      <c r="S196" s="84"/>
      <c r="T196" s="85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148</v>
      </c>
      <c r="AU196" s="17" t="s">
        <v>86</v>
      </c>
    </row>
    <row r="197" s="12" customFormat="1" ht="22.8" customHeight="1">
      <c r="A197" s="12"/>
      <c r="B197" s="188"/>
      <c r="C197" s="189"/>
      <c r="D197" s="190" t="s">
        <v>75</v>
      </c>
      <c r="E197" s="202" t="s">
        <v>322</v>
      </c>
      <c r="F197" s="202" t="s">
        <v>323</v>
      </c>
      <c r="G197" s="189"/>
      <c r="H197" s="189"/>
      <c r="I197" s="192"/>
      <c r="J197" s="203">
        <f>BK197</f>
        <v>0</v>
      </c>
      <c r="K197" s="189"/>
      <c r="L197" s="194"/>
      <c r="M197" s="195"/>
      <c r="N197" s="196"/>
      <c r="O197" s="196"/>
      <c r="P197" s="197">
        <f>SUM(P198:P241)</f>
        <v>0</v>
      </c>
      <c r="Q197" s="196"/>
      <c r="R197" s="197">
        <f>SUM(R198:R241)</f>
        <v>0.0785</v>
      </c>
      <c r="S197" s="196"/>
      <c r="T197" s="198">
        <f>SUM(T198:T241)</f>
        <v>0.055910000000000001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199" t="s">
        <v>86</v>
      </c>
      <c r="AT197" s="200" t="s">
        <v>75</v>
      </c>
      <c r="AU197" s="200" t="s">
        <v>84</v>
      </c>
      <c r="AY197" s="199" t="s">
        <v>138</v>
      </c>
      <c r="BK197" s="201">
        <f>SUM(BK198:BK241)</f>
        <v>0</v>
      </c>
    </row>
    <row r="198" s="2" customFormat="1" ht="16.5" customHeight="1">
      <c r="A198" s="38"/>
      <c r="B198" s="39"/>
      <c r="C198" s="204" t="s">
        <v>324</v>
      </c>
      <c r="D198" s="204" t="s">
        <v>141</v>
      </c>
      <c r="E198" s="205" t="s">
        <v>325</v>
      </c>
      <c r="F198" s="206" t="s">
        <v>326</v>
      </c>
      <c r="G198" s="207" t="s">
        <v>327</v>
      </c>
      <c r="H198" s="208">
        <v>1</v>
      </c>
      <c r="I198" s="209"/>
      <c r="J198" s="210">
        <f>ROUND(I198*H198,2)</f>
        <v>0</v>
      </c>
      <c r="K198" s="206" t="s">
        <v>19</v>
      </c>
      <c r="L198" s="44"/>
      <c r="M198" s="211" t="s">
        <v>19</v>
      </c>
      <c r="N198" s="212" t="s">
        <v>47</v>
      </c>
      <c r="O198" s="84"/>
      <c r="P198" s="213">
        <f>O198*H198</f>
        <v>0</v>
      </c>
      <c r="Q198" s="213">
        <v>0</v>
      </c>
      <c r="R198" s="213">
        <f>Q198*H198</f>
        <v>0</v>
      </c>
      <c r="S198" s="213">
        <v>0.01933</v>
      </c>
      <c r="T198" s="214">
        <f>S198*H198</f>
        <v>0.01933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15" t="s">
        <v>235</v>
      </c>
      <c r="AT198" s="215" t="s">
        <v>141</v>
      </c>
      <c r="AU198" s="215" t="s">
        <v>86</v>
      </c>
      <c r="AY198" s="17" t="s">
        <v>138</v>
      </c>
      <c r="BE198" s="216">
        <f>IF(N198="základní",J198,0)</f>
        <v>0</v>
      </c>
      <c r="BF198" s="216">
        <f>IF(N198="snížená",J198,0)</f>
        <v>0</v>
      </c>
      <c r="BG198" s="216">
        <f>IF(N198="zákl. přenesená",J198,0)</f>
        <v>0</v>
      </c>
      <c r="BH198" s="216">
        <f>IF(N198="sníž. přenesená",J198,0)</f>
        <v>0</v>
      </c>
      <c r="BI198" s="216">
        <f>IF(N198="nulová",J198,0)</f>
        <v>0</v>
      </c>
      <c r="BJ198" s="17" t="s">
        <v>84</v>
      </c>
      <c r="BK198" s="216">
        <f>ROUND(I198*H198,2)</f>
        <v>0</v>
      </c>
      <c r="BL198" s="17" t="s">
        <v>235</v>
      </c>
      <c r="BM198" s="215" t="s">
        <v>328</v>
      </c>
    </row>
    <row r="199" s="2" customFormat="1">
      <c r="A199" s="38"/>
      <c r="B199" s="39"/>
      <c r="C199" s="40"/>
      <c r="D199" s="217" t="s">
        <v>148</v>
      </c>
      <c r="E199" s="40"/>
      <c r="F199" s="218" t="s">
        <v>329</v>
      </c>
      <c r="G199" s="40"/>
      <c r="H199" s="40"/>
      <c r="I199" s="219"/>
      <c r="J199" s="40"/>
      <c r="K199" s="40"/>
      <c r="L199" s="44"/>
      <c r="M199" s="220"/>
      <c r="N199" s="221"/>
      <c r="O199" s="84"/>
      <c r="P199" s="84"/>
      <c r="Q199" s="84"/>
      <c r="R199" s="84"/>
      <c r="S199" s="84"/>
      <c r="T199" s="85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148</v>
      </c>
      <c r="AU199" s="17" t="s">
        <v>86</v>
      </c>
    </row>
    <row r="200" s="2" customFormat="1" ht="16.5" customHeight="1">
      <c r="A200" s="38"/>
      <c r="B200" s="39"/>
      <c r="C200" s="204" t="s">
        <v>330</v>
      </c>
      <c r="D200" s="204" t="s">
        <v>141</v>
      </c>
      <c r="E200" s="205" t="s">
        <v>331</v>
      </c>
      <c r="F200" s="206" t="s">
        <v>332</v>
      </c>
      <c r="G200" s="207" t="s">
        <v>327</v>
      </c>
      <c r="H200" s="208">
        <v>1</v>
      </c>
      <c r="I200" s="209"/>
      <c r="J200" s="210">
        <f>ROUND(I200*H200,2)</f>
        <v>0</v>
      </c>
      <c r="K200" s="206" t="s">
        <v>145</v>
      </c>
      <c r="L200" s="44"/>
      <c r="M200" s="211" t="s">
        <v>19</v>
      </c>
      <c r="N200" s="212" t="s">
        <v>47</v>
      </c>
      <c r="O200" s="84"/>
      <c r="P200" s="213">
        <f>O200*H200</f>
        <v>0</v>
      </c>
      <c r="Q200" s="213">
        <v>0.016969999999999999</v>
      </c>
      <c r="R200" s="213">
        <f>Q200*H200</f>
        <v>0.016969999999999999</v>
      </c>
      <c r="S200" s="213">
        <v>0</v>
      </c>
      <c r="T200" s="214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15" t="s">
        <v>235</v>
      </c>
      <c r="AT200" s="215" t="s">
        <v>141</v>
      </c>
      <c r="AU200" s="215" t="s">
        <v>86</v>
      </c>
      <c r="AY200" s="17" t="s">
        <v>138</v>
      </c>
      <c r="BE200" s="216">
        <f>IF(N200="základní",J200,0)</f>
        <v>0</v>
      </c>
      <c r="BF200" s="216">
        <f>IF(N200="snížená",J200,0)</f>
        <v>0</v>
      </c>
      <c r="BG200" s="216">
        <f>IF(N200="zákl. přenesená",J200,0)</f>
        <v>0</v>
      </c>
      <c r="BH200" s="216">
        <f>IF(N200="sníž. přenesená",J200,0)</f>
        <v>0</v>
      </c>
      <c r="BI200" s="216">
        <f>IF(N200="nulová",J200,0)</f>
        <v>0</v>
      </c>
      <c r="BJ200" s="17" t="s">
        <v>84</v>
      </c>
      <c r="BK200" s="216">
        <f>ROUND(I200*H200,2)</f>
        <v>0</v>
      </c>
      <c r="BL200" s="17" t="s">
        <v>235</v>
      </c>
      <c r="BM200" s="215" t="s">
        <v>333</v>
      </c>
    </row>
    <row r="201" s="2" customFormat="1">
      <c r="A201" s="38"/>
      <c r="B201" s="39"/>
      <c r="C201" s="40"/>
      <c r="D201" s="217" t="s">
        <v>148</v>
      </c>
      <c r="E201" s="40"/>
      <c r="F201" s="218" t="s">
        <v>334</v>
      </c>
      <c r="G201" s="40"/>
      <c r="H201" s="40"/>
      <c r="I201" s="219"/>
      <c r="J201" s="40"/>
      <c r="K201" s="40"/>
      <c r="L201" s="44"/>
      <c r="M201" s="220"/>
      <c r="N201" s="221"/>
      <c r="O201" s="84"/>
      <c r="P201" s="84"/>
      <c r="Q201" s="84"/>
      <c r="R201" s="84"/>
      <c r="S201" s="84"/>
      <c r="T201" s="85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148</v>
      </c>
      <c r="AU201" s="17" t="s">
        <v>86</v>
      </c>
    </row>
    <row r="202" s="2" customFormat="1">
      <c r="A202" s="38"/>
      <c r="B202" s="39"/>
      <c r="C202" s="40"/>
      <c r="D202" s="222" t="s">
        <v>150</v>
      </c>
      <c r="E202" s="40"/>
      <c r="F202" s="223" t="s">
        <v>335</v>
      </c>
      <c r="G202" s="40"/>
      <c r="H202" s="40"/>
      <c r="I202" s="219"/>
      <c r="J202" s="40"/>
      <c r="K202" s="40"/>
      <c r="L202" s="44"/>
      <c r="M202" s="220"/>
      <c r="N202" s="221"/>
      <c r="O202" s="84"/>
      <c r="P202" s="84"/>
      <c r="Q202" s="84"/>
      <c r="R202" s="84"/>
      <c r="S202" s="84"/>
      <c r="T202" s="85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150</v>
      </c>
      <c r="AU202" s="17" t="s">
        <v>86</v>
      </c>
    </row>
    <row r="203" s="2" customFormat="1" ht="16.5" customHeight="1">
      <c r="A203" s="38"/>
      <c r="B203" s="39"/>
      <c r="C203" s="204" t="s">
        <v>336</v>
      </c>
      <c r="D203" s="204" t="s">
        <v>141</v>
      </c>
      <c r="E203" s="205" t="s">
        <v>337</v>
      </c>
      <c r="F203" s="206" t="s">
        <v>338</v>
      </c>
      <c r="G203" s="207" t="s">
        <v>327</v>
      </c>
      <c r="H203" s="208">
        <v>1</v>
      </c>
      <c r="I203" s="209"/>
      <c r="J203" s="210">
        <f>ROUND(I203*H203,2)</f>
        <v>0</v>
      </c>
      <c r="K203" s="206" t="s">
        <v>19</v>
      </c>
      <c r="L203" s="44"/>
      <c r="M203" s="211" t="s">
        <v>19</v>
      </c>
      <c r="N203" s="212" t="s">
        <v>47</v>
      </c>
      <c r="O203" s="84"/>
      <c r="P203" s="213">
        <f>O203*H203</f>
        <v>0</v>
      </c>
      <c r="Q203" s="213">
        <v>0</v>
      </c>
      <c r="R203" s="213">
        <f>Q203*H203</f>
        <v>0</v>
      </c>
      <c r="S203" s="213">
        <v>0.019460000000000002</v>
      </c>
      <c r="T203" s="214">
        <f>S203*H203</f>
        <v>0.019460000000000002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15" t="s">
        <v>235</v>
      </c>
      <c r="AT203" s="215" t="s">
        <v>141</v>
      </c>
      <c r="AU203" s="215" t="s">
        <v>86</v>
      </c>
      <c r="AY203" s="17" t="s">
        <v>138</v>
      </c>
      <c r="BE203" s="216">
        <f>IF(N203="základní",J203,0)</f>
        <v>0</v>
      </c>
      <c r="BF203" s="216">
        <f>IF(N203="snížená",J203,0)</f>
        <v>0</v>
      </c>
      <c r="BG203" s="216">
        <f>IF(N203="zákl. přenesená",J203,0)</f>
        <v>0</v>
      </c>
      <c r="BH203" s="216">
        <f>IF(N203="sníž. přenesená",J203,0)</f>
        <v>0</v>
      </c>
      <c r="BI203" s="216">
        <f>IF(N203="nulová",J203,0)</f>
        <v>0</v>
      </c>
      <c r="BJ203" s="17" t="s">
        <v>84</v>
      </c>
      <c r="BK203" s="216">
        <f>ROUND(I203*H203,2)</f>
        <v>0</v>
      </c>
      <c r="BL203" s="17" t="s">
        <v>235</v>
      </c>
      <c r="BM203" s="215" t="s">
        <v>339</v>
      </c>
    </row>
    <row r="204" s="2" customFormat="1">
      <c r="A204" s="38"/>
      <c r="B204" s="39"/>
      <c r="C204" s="40"/>
      <c r="D204" s="217" t="s">
        <v>148</v>
      </c>
      <c r="E204" s="40"/>
      <c r="F204" s="218" t="s">
        <v>340</v>
      </c>
      <c r="G204" s="40"/>
      <c r="H204" s="40"/>
      <c r="I204" s="219"/>
      <c r="J204" s="40"/>
      <c r="K204" s="40"/>
      <c r="L204" s="44"/>
      <c r="M204" s="220"/>
      <c r="N204" s="221"/>
      <c r="O204" s="84"/>
      <c r="P204" s="84"/>
      <c r="Q204" s="84"/>
      <c r="R204" s="84"/>
      <c r="S204" s="84"/>
      <c r="T204" s="85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148</v>
      </c>
      <c r="AU204" s="17" t="s">
        <v>86</v>
      </c>
    </row>
    <row r="205" s="2" customFormat="1" ht="16.5" customHeight="1">
      <c r="A205" s="38"/>
      <c r="B205" s="39"/>
      <c r="C205" s="204" t="s">
        <v>341</v>
      </c>
      <c r="D205" s="204" t="s">
        <v>141</v>
      </c>
      <c r="E205" s="205" t="s">
        <v>342</v>
      </c>
      <c r="F205" s="206" t="s">
        <v>343</v>
      </c>
      <c r="G205" s="207" t="s">
        <v>327</v>
      </c>
      <c r="H205" s="208">
        <v>1</v>
      </c>
      <c r="I205" s="209"/>
      <c r="J205" s="210">
        <f>ROUND(I205*H205,2)</f>
        <v>0</v>
      </c>
      <c r="K205" s="206" t="s">
        <v>145</v>
      </c>
      <c r="L205" s="44"/>
      <c r="M205" s="211" t="s">
        <v>19</v>
      </c>
      <c r="N205" s="212" t="s">
        <v>47</v>
      </c>
      <c r="O205" s="84"/>
      <c r="P205" s="213">
        <f>O205*H205</f>
        <v>0</v>
      </c>
      <c r="Q205" s="213">
        <v>0.017729999999999999</v>
      </c>
      <c r="R205" s="213">
        <f>Q205*H205</f>
        <v>0.017729999999999999</v>
      </c>
      <c r="S205" s="213">
        <v>0</v>
      </c>
      <c r="T205" s="214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15" t="s">
        <v>235</v>
      </c>
      <c r="AT205" s="215" t="s">
        <v>141</v>
      </c>
      <c r="AU205" s="215" t="s">
        <v>86</v>
      </c>
      <c r="AY205" s="17" t="s">
        <v>138</v>
      </c>
      <c r="BE205" s="216">
        <f>IF(N205="základní",J205,0)</f>
        <v>0</v>
      </c>
      <c r="BF205" s="216">
        <f>IF(N205="snížená",J205,0)</f>
        <v>0</v>
      </c>
      <c r="BG205" s="216">
        <f>IF(N205="zákl. přenesená",J205,0)</f>
        <v>0</v>
      </c>
      <c r="BH205" s="216">
        <f>IF(N205="sníž. přenesená",J205,0)</f>
        <v>0</v>
      </c>
      <c r="BI205" s="216">
        <f>IF(N205="nulová",J205,0)</f>
        <v>0</v>
      </c>
      <c r="BJ205" s="17" t="s">
        <v>84</v>
      </c>
      <c r="BK205" s="216">
        <f>ROUND(I205*H205,2)</f>
        <v>0</v>
      </c>
      <c r="BL205" s="17" t="s">
        <v>235</v>
      </c>
      <c r="BM205" s="215" t="s">
        <v>344</v>
      </c>
    </row>
    <row r="206" s="2" customFormat="1">
      <c r="A206" s="38"/>
      <c r="B206" s="39"/>
      <c r="C206" s="40"/>
      <c r="D206" s="217" t="s">
        <v>148</v>
      </c>
      <c r="E206" s="40"/>
      <c r="F206" s="218" t="s">
        <v>345</v>
      </c>
      <c r="G206" s="40"/>
      <c r="H206" s="40"/>
      <c r="I206" s="219"/>
      <c r="J206" s="40"/>
      <c r="K206" s="40"/>
      <c r="L206" s="44"/>
      <c r="M206" s="220"/>
      <c r="N206" s="221"/>
      <c r="O206" s="84"/>
      <c r="P206" s="84"/>
      <c r="Q206" s="84"/>
      <c r="R206" s="84"/>
      <c r="S206" s="84"/>
      <c r="T206" s="85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148</v>
      </c>
      <c r="AU206" s="17" t="s">
        <v>86</v>
      </c>
    </row>
    <row r="207" s="2" customFormat="1">
      <c r="A207" s="38"/>
      <c r="B207" s="39"/>
      <c r="C207" s="40"/>
      <c r="D207" s="222" t="s">
        <v>150</v>
      </c>
      <c r="E207" s="40"/>
      <c r="F207" s="223" t="s">
        <v>346</v>
      </c>
      <c r="G207" s="40"/>
      <c r="H207" s="40"/>
      <c r="I207" s="219"/>
      <c r="J207" s="40"/>
      <c r="K207" s="40"/>
      <c r="L207" s="44"/>
      <c r="M207" s="220"/>
      <c r="N207" s="221"/>
      <c r="O207" s="84"/>
      <c r="P207" s="84"/>
      <c r="Q207" s="84"/>
      <c r="R207" s="84"/>
      <c r="S207" s="84"/>
      <c r="T207" s="85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150</v>
      </c>
      <c r="AU207" s="17" t="s">
        <v>86</v>
      </c>
    </row>
    <row r="208" s="2" customFormat="1" ht="16.5" customHeight="1">
      <c r="A208" s="38"/>
      <c r="B208" s="39"/>
      <c r="C208" s="204" t="s">
        <v>347</v>
      </c>
      <c r="D208" s="204" t="s">
        <v>141</v>
      </c>
      <c r="E208" s="205" t="s">
        <v>348</v>
      </c>
      <c r="F208" s="206" t="s">
        <v>349</v>
      </c>
      <c r="G208" s="207" t="s">
        <v>327</v>
      </c>
      <c r="H208" s="208">
        <v>1</v>
      </c>
      <c r="I208" s="209"/>
      <c r="J208" s="210">
        <f>ROUND(I208*H208,2)</f>
        <v>0</v>
      </c>
      <c r="K208" s="206" t="s">
        <v>145</v>
      </c>
      <c r="L208" s="44"/>
      <c r="M208" s="211" t="s">
        <v>19</v>
      </c>
      <c r="N208" s="212" t="s">
        <v>47</v>
      </c>
      <c r="O208" s="84"/>
      <c r="P208" s="213">
        <f>O208*H208</f>
        <v>0</v>
      </c>
      <c r="Q208" s="213">
        <v>0.020729999999999998</v>
      </c>
      <c r="R208" s="213">
        <f>Q208*H208</f>
        <v>0.020729999999999998</v>
      </c>
      <c r="S208" s="213">
        <v>0</v>
      </c>
      <c r="T208" s="214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15" t="s">
        <v>235</v>
      </c>
      <c r="AT208" s="215" t="s">
        <v>141</v>
      </c>
      <c r="AU208" s="215" t="s">
        <v>86</v>
      </c>
      <c r="AY208" s="17" t="s">
        <v>138</v>
      </c>
      <c r="BE208" s="216">
        <f>IF(N208="základní",J208,0)</f>
        <v>0</v>
      </c>
      <c r="BF208" s="216">
        <f>IF(N208="snížená",J208,0)</f>
        <v>0</v>
      </c>
      <c r="BG208" s="216">
        <f>IF(N208="zákl. přenesená",J208,0)</f>
        <v>0</v>
      </c>
      <c r="BH208" s="216">
        <f>IF(N208="sníž. přenesená",J208,0)</f>
        <v>0</v>
      </c>
      <c r="BI208" s="216">
        <f>IF(N208="nulová",J208,0)</f>
        <v>0</v>
      </c>
      <c r="BJ208" s="17" t="s">
        <v>84</v>
      </c>
      <c r="BK208" s="216">
        <f>ROUND(I208*H208,2)</f>
        <v>0</v>
      </c>
      <c r="BL208" s="17" t="s">
        <v>235</v>
      </c>
      <c r="BM208" s="215" t="s">
        <v>350</v>
      </c>
    </row>
    <row r="209" s="2" customFormat="1">
      <c r="A209" s="38"/>
      <c r="B209" s="39"/>
      <c r="C209" s="40"/>
      <c r="D209" s="217" t="s">
        <v>148</v>
      </c>
      <c r="E209" s="40"/>
      <c r="F209" s="218" t="s">
        <v>351</v>
      </c>
      <c r="G209" s="40"/>
      <c r="H209" s="40"/>
      <c r="I209" s="219"/>
      <c r="J209" s="40"/>
      <c r="K209" s="40"/>
      <c r="L209" s="44"/>
      <c r="M209" s="220"/>
      <c r="N209" s="221"/>
      <c r="O209" s="84"/>
      <c r="P209" s="84"/>
      <c r="Q209" s="84"/>
      <c r="R209" s="84"/>
      <c r="S209" s="84"/>
      <c r="T209" s="85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148</v>
      </c>
      <c r="AU209" s="17" t="s">
        <v>86</v>
      </c>
    </row>
    <row r="210" s="2" customFormat="1">
      <c r="A210" s="38"/>
      <c r="B210" s="39"/>
      <c r="C210" s="40"/>
      <c r="D210" s="222" t="s">
        <v>150</v>
      </c>
      <c r="E210" s="40"/>
      <c r="F210" s="223" t="s">
        <v>352</v>
      </c>
      <c r="G210" s="40"/>
      <c r="H210" s="40"/>
      <c r="I210" s="219"/>
      <c r="J210" s="40"/>
      <c r="K210" s="40"/>
      <c r="L210" s="44"/>
      <c r="M210" s="220"/>
      <c r="N210" s="221"/>
      <c r="O210" s="84"/>
      <c r="P210" s="84"/>
      <c r="Q210" s="84"/>
      <c r="R210" s="84"/>
      <c r="S210" s="84"/>
      <c r="T210" s="85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150</v>
      </c>
      <c r="AU210" s="17" t="s">
        <v>86</v>
      </c>
    </row>
    <row r="211" s="2" customFormat="1" ht="16.5" customHeight="1">
      <c r="A211" s="38"/>
      <c r="B211" s="39"/>
      <c r="C211" s="204" t="s">
        <v>353</v>
      </c>
      <c r="D211" s="204" t="s">
        <v>141</v>
      </c>
      <c r="E211" s="205" t="s">
        <v>354</v>
      </c>
      <c r="F211" s="206" t="s">
        <v>355</v>
      </c>
      <c r="G211" s="207" t="s">
        <v>327</v>
      </c>
      <c r="H211" s="208">
        <v>1</v>
      </c>
      <c r="I211" s="209"/>
      <c r="J211" s="210">
        <f>ROUND(I211*H211,2)</f>
        <v>0</v>
      </c>
      <c r="K211" s="206" t="s">
        <v>19</v>
      </c>
      <c r="L211" s="44"/>
      <c r="M211" s="211" t="s">
        <v>19</v>
      </c>
      <c r="N211" s="212" t="s">
        <v>47</v>
      </c>
      <c r="O211" s="84"/>
      <c r="P211" s="213">
        <f>O211*H211</f>
        <v>0</v>
      </c>
      <c r="Q211" s="213">
        <v>0</v>
      </c>
      <c r="R211" s="213">
        <f>Q211*H211</f>
        <v>0</v>
      </c>
      <c r="S211" s="213">
        <v>0.0091999999999999998</v>
      </c>
      <c r="T211" s="214">
        <f>S211*H211</f>
        <v>0.0091999999999999998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15" t="s">
        <v>235</v>
      </c>
      <c r="AT211" s="215" t="s">
        <v>141</v>
      </c>
      <c r="AU211" s="215" t="s">
        <v>86</v>
      </c>
      <c r="AY211" s="17" t="s">
        <v>138</v>
      </c>
      <c r="BE211" s="216">
        <f>IF(N211="základní",J211,0)</f>
        <v>0</v>
      </c>
      <c r="BF211" s="216">
        <f>IF(N211="snížená",J211,0)</f>
        <v>0</v>
      </c>
      <c r="BG211" s="216">
        <f>IF(N211="zákl. přenesená",J211,0)</f>
        <v>0</v>
      </c>
      <c r="BH211" s="216">
        <f>IF(N211="sníž. přenesená",J211,0)</f>
        <v>0</v>
      </c>
      <c r="BI211" s="216">
        <f>IF(N211="nulová",J211,0)</f>
        <v>0</v>
      </c>
      <c r="BJ211" s="17" t="s">
        <v>84</v>
      </c>
      <c r="BK211" s="216">
        <f>ROUND(I211*H211,2)</f>
        <v>0</v>
      </c>
      <c r="BL211" s="17" t="s">
        <v>235</v>
      </c>
      <c r="BM211" s="215" t="s">
        <v>356</v>
      </c>
    </row>
    <row r="212" s="2" customFormat="1">
      <c r="A212" s="38"/>
      <c r="B212" s="39"/>
      <c r="C212" s="40"/>
      <c r="D212" s="217" t="s">
        <v>148</v>
      </c>
      <c r="E212" s="40"/>
      <c r="F212" s="218" t="s">
        <v>357</v>
      </c>
      <c r="G212" s="40"/>
      <c r="H212" s="40"/>
      <c r="I212" s="219"/>
      <c r="J212" s="40"/>
      <c r="K212" s="40"/>
      <c r="L212" s="44"/>
      <c r="M212" s="220"/>
      <c r="N212" s="221"/>
      <c r="O212" s="84"/>
      <c r="P212" s="84"/>
      <c r="Q212" s="84"/>
      <c r="R212" s="84"/>
      <c r="S212" s="84"/>
      <c r="T212" s="85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148</v>
      </c>
      <c r="AU212" s="17" t="s">
        <v>86</v>
      </c>
    </row>
    <row r="213" s="2" customFormat="1" ht="24.15" customHeight="1">
      <c r="A213" s="38"/>
      <c r="B213" s="39"/>
      <c r="C213" s="204" t="s">
        <v>358</v>
      </c>
      <c r="D213" s="204" t="s">
        <v>141</v>
      </c>
      <c r="E213" s="205" t="s">
        <v>359</v>
      </c>
      <c r="F213" s="206" t="s">
        <v>360</v>
      </c>
      <c r="G213" s="207" t="s">
        <v>327</v>
      </c>
      <c r="H213" s="208">
        <v>1</v>
      </c>
      <c r="I213" s="209"/>
      <c r="J213" s="210">
        <f>ROUND(I213*H213,2)</f>
        <v>0</v>
      </c>
      <c r="K213" s="206" t="s">
        <v>19</v>
      </c>
      <c r="L213" s="44"/>
      <c r="M213" s="211" t="s">
        <v>19</v>
      </c>
      <c r="N213" s="212" t="s">
        <v>47</v>
      </c>
      <c r="O213" s="84"/>
      <c r="P213" s="213">
        <f>O213*H213</f>
        <v>0</v>
      </c>
      <c r="Q213" s="213">
        <v>0.0049300000000000004</v>
      </c>
      <c r="R213" s="213">
        <f>Q213*H213</f>
        <v>0.0049300000000000004</v>
      </c>
      <c r="S213" s="213">
        <v>0</v>
      </c>
      <c r="T213" s="214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15" t="s">
        <v>235</v>
      </c>
      <c r="AT213" s="215" t="s">
        <v>141</v>
      </c>
      <c r="AU213" s="215" t="s">
        <v>86</v>
      </c>
      <c r="AY213" s="17" t="s">
        <v>138</v>
      </c>
      <c r="BE213" s="216">
        <f>IF(N213="základní",J213,0)</f>
        <v>0</v>
      </c>
      <c r="BF213" s="216">
        <f>IF(N213="snížená",J213,0)</f>
        <v>0</v>
      </c>
      <c r="BG213" s="216">
        <f>IF(N213="zákl. přenesená",J213,0)</f>
        <v>0</v>
      </c>
      <c r="BH213" s="216">
        <f>IF(N213="sníž. přenesená",J213,0)</f>
        <v>0</v>
      </c>
      <c r="BI213" s="216">
        <f>IF(N213="nulová",J213,0)</f>
        <v>0</v>
      </c>
      <c r="BJ213" s="17" t="s">
        <v>84</v>
      </c>
      <c r="BK213" s="216">
        <f>ROUND(I213*H213,2)</f>
        <v>0</v>
      </c>
      <c r="BL213" s="17" t="s">
        <v>235</v>
      </c>
      <c r="BM213" s="215" t="s">
        <v>361</v>
      </c>
    </row>
    <row r="214" s="2" customFormat="1">
      <c r="A214" s="38"/>
      <c r="B214" s="39"/>
      <c r="C214" s="40"/>
      <c r="D214" s="217" t="s">
        <v>148</v>
      </c>
      <c r="E214" s="40"/>
      <c r="F214" s="218" t="s">
        <v>360</v>
      </c>
      <c r="G214" s="40"/>
      <c r="H214" s="40"/>
      <c r="I214" s="219"/>
      <c r="J214" s="40"/>
      <c r="K214" s="40"/>
      <c r="L214" s="44"/>
      <c r="M214" s="220"/>
      <c r="N214" s="221"/>
      <c r="O214" s="84"/>
      <c r="P214" s="84"/>
      <c r="Q214" s="84"/>
      <c r="R214" s="84"/>
      <c r="S214" s="84"/>
      <c r="T214" s="85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148</v>
      </c>
      <c r="AU214" s="17" t="s">
        <v>86</v>
      </c>
    </row>
    <row r="215" s="2" customFormat="1" ht="24.15" customHeight="1">
      <c r="A215" s="38"/>
      <c r="B215" s="39"/>
      <c r="C215" s="204" t="s">
        <v>362</v>
      </c>
      <c r="D215" s="204" t="s">
        <v>141</v>
      </c>
      <c r="E215" s="205" t="s">
        <v>363</v>
      </c>
      <c r="F215" s="206" t="s">
        <v>364</v>
      </c>
      <c r="G215" s="207" t="s">
        <v>246</v>
      </c>
      <c r="H215" s="208">
        <v>0.29999999999999999</v>
      </c>
      <c r="I215" s="209"/>
      <c r="J215" s="210">
        <f>ROUND(I215*H215,2)</f>
        <v>0</v>
      </c>
      <c r="K215" s="206" t="s">
        <v>19</v>
      </c>
      <c r="L215" s="44"/>
      <c r="M215" s="211" t="s">
        <v>19</v>
      </c>
      <c r="N215" s="212" t="s">
        <v>47</v>
      </c>
      <c r="O215" s="84"/>
      <c r="P215" s="213">
        <f>O215*H215</f>
        <v>0</v>
      </c>
      <c r="Q215" s="213">
        <v>0</v>
      </c>
      <c r="R215" s="213">
        <f>Q215*H215</f>
        <v>0</v>
      </c>
      <c r="S215" s="213">
        <v>0</v>
      </c>
      <c r="T215" s="214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15" t="s">
        <v>235</v>
      </c>
      <c r="AT215" s="215" t="s">
        <v>141</v>
      </c>
      <c r="AU215" s="215" t="s">
        <v>86</v>
      </c>
      <c r="AY215" s="17" t="s">
        <v>138</v>
      </c>
      <c r="BE215" s="216">
        <f>IF(N215="základní",J215,0)</f>
        <v>0</v>
      </c>
      <c r="BF215" s="216">
        <f>IF(N215="snížená",J215,0)</f>
        <v>0</v>
      </c>
      <c r="BG215" s="216">
        <f>IF(N215="zákl. přenesená",J215,0)</f>
        <v>0</v>
      </c>
      <c r="BH215" s="216">
        <f>IF(N215="sníž. přenesená",J215,0)</f>
        <v>0</v>
      </c>
      <c r="BI215" s="216">
        <f>IF(N215="nulová",J215,0)</f>
        <v>0</v>
      </c>
      <c r="BJ215" s="17" t="s">
        <v>84</v>
      </c>
      <c r="BK215" s="216">
        <f>ROUND(I215*H215,2)</f>
        <v>0</v>
      </c>
      <c r="BL215" s="17" t="s">
        <v>235</v>
      </c>
      <c r="BM215" s="215" t="s">
        <v>365</v>
      </c>
    </row>
    <row r="216" s="2" customFormat="1">
      <c r="A216" s="38"/>
      <c r="B216" s="39"/>
      <c r="C216" s="40"/>
      <c r="D216" s="217" t="s">
        <v>148</v>
      </c>
      <c r="E216" s="40"/>
      <c r="F216" s="218" t="s">
        <v>366</v>
      </c>
      <c r="G216" s="40"/>
      <c r="H216" s="40"/>
      <c r="I216" s="219"/>
      <c r="J216" s="40"/>
      <c r="K216" s="40"/>
      <c r="L216" s="44"/>
      <c r="M216" s="220"/>
      <c r="N216" s="221"/>
      <c r="O216" s="84"/>
      <c r="P216" s="84"/>
      <c r="Q216" s="84"/>
      <c r="R216" s="84"/>
      <c r="S216" s="84"/>
      <c r="T216" s="85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148</v>
      </c>
      <c r="AU216" s="17" t="s">
        <v>86</v>
      </c>
    </row>
    <row r="217" s="2" customFormat="1" ht="16.5" customHeight="1">
      <c r="A217" s="38"/>
      <c r="B217" s="39"/>
      <c r="C217" s="204" t="s">
        <v>367</v>
      </c>
      <c r="D217" s="204" t="s">
        <v>141</v>
      </c>
      <c r="E217" s="205" t="s">
        <v>368</v>
      </c>
      <c r="F217" s="206" t="s">
        <v>369</v>
      </c>
      <c r="G217" s="207" t="s">
        <v>327</v>
      </c>
      <c r="H217" s="208">
        <v>8</v>
      </c>
      <c r="I217" s="209"/>
      <c r="J217" s="210">
        <f>ROUND(I217*H217,2)</f>
        <v>0</v>
      </c>
      <c r="K217" s="206" t="s">
        <v>19</v>
      </c>
      <c r="L217" s="44"/>
      <c r="M217" s="211" t="s">
        <v>19</v>
      </c>
      <c r="N217" s="212" t="s">
        <v>47</v>
      </c>
      <c r="O217" s="84"/>
      <c r="P217" s="213">
        <f>O217*H217</f>
        <v>0</v>
      </c>
      <c r="Q217" s="213">
        <v>0.00024000000000000001</v>
      </c>
      <c r="R217" s="213">
        <f>Q217*H217</f>
        <v>0.0019200000000000001</v>
      </c>
      <c r="S217" s="213">
        <v>0</v>
      </c>
      <c r="T217" s="214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15" t="s">
        <v>235</v>
      </c>
      <c r="AT217" s="215" t="s">
        <v>141</v>
      </c>
      <c r="AU217" s="215" t="s">
        <v>86</v>
      </c>
      <c r="AY217" s="17" t="s">
        <v>138</v>
      </c>
      <c r="BE217" s="216">
        <f>IF(N217="základní",J217,0)</f>
        <v>0</v>
      </c>
      <c r="BF217" s="216">
        <f>IF(N217="snížená",J217,0)</f>
        <v>0</v>
      </c>
      <c r="BG217" s="216">
        <f>IF(N217="zákl. přenesená",J217,0)</f>
        <v>0</v>
      </c>
      <c r="BH217" s="216">
        <f>IF(N217="sníž. přenesená",J217,0)</f>
        <v>0</v>
      </c>
      <c r="BI217" s="216">
        <f>IF(N217="nulová",J217,0)</f>
        <v>0</v>
      </c>
      <c r="BJ217" s="17" t="s">
        <v>84</v>
      </c>
      <c r="BK217" s="216">
        <f>ROUND(I217*H217,2)</f>
        <v>0</v>
      </c>
      <c r="BL217" s="17" t="s">
        <v>235</v>
      </c>
      <c r="BM217" s="215" t="s">
        <v>370</v>
      </c>
    </row>
    <row r="218" s="2" customFormat="1">
      <c r="A218" s="38"/>
      <c r="B218" s="39"/>
      <c r="C218" s="40"/>
      <c r="D218" s="217" t="s">
        <v>148</v>
      </c>
      <c r="E218" s="40"/>
      <c r="F218" s="218" t="s">
        <v>369</v>
      </c>
      <c r="G218" s="40"/>
      <c r="H218" s="40"/>
      <c r="I218" s="219"/>
      <c r="J218" s="40"/>
      <c r="K218" s="40"/>
      <c r="L218" s="44"/>
      <c r="M218" s="220"/>
      <c r="N218" s="221"/>
      <c r="O218" s="84"/>
      <c r="P218" s="84"/>
      <c r="Q218" s="84"/>
      <c r="R218" s="84"/>
      <c r="S218" s="84"/>
      <c r="T218" s="85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148</v>
      </c>
      <c r="AU218" s="17" t="s">
        <v>86</v>
      </c>
    </row>
    <row r="219" s="2" customFormat="1" ht="16.5" customHeight="1">
      <c r="A219" s="38"/>
      <c r="B219" s="39"/>
      <c r="C219" s="204" t="s">
        <v>371</v>
      </c>
      <c r="D219" s="204" t="s">
        <v>141</v>
      </c>
      <c r="E219" s="205" t="s">
        <v>372</v>
      </c>
      <c r="F219" s="206" t="s">
        <v>373</v>
      </c>
      <c r="G219" s="207" t="s">
        <v>327</v>
      </c>
      <c r="H219" s="208">
        <v>2</v>
      </c>
      <c r="I219" s="209"/>
      <c r="J219" s="210">
        <f>ROUND(I219*H219,2)</f>
        <v>0</v>
      </c>
      <c r="K219" s="206" t="s">
        <v>19</v>
      </c>
      <c r="L219" s="44"/>
      <c r="M219" s="211" t="s">
        <v>19</v>
      </c>
      <c r="N219" s="212" t="s">
        <v>47</v>
      </c>
      <c r="O219" s="84"/>
      <c r="P219" s="213">
        <f>O219*H219</f>
        <v>0</v>
      </c>
      <c r="Q219" s="213">
        <v>0</v>
      </c>
      <c r="R219" s="213">
        <f>Q219*H219</f>
        <v>0</v>
      </c>
      <c r="S219" s="213">
        <v>0.00156</v>
      </c>
      <c r="T219" s="214">
        <f>S219*H219</f>
        <v>0.0031199999999999999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15" t="s">
        <v>235</v>
      </c>
      <c r="AT219" s="215" t="s">
        <v>141</v>
      </c>
      <c r="AU219" s="215" t="s">
        <v>86</v>
      </c>
      <c r="AY219" s="17" t="s">
        <v>138</v>
      </c>
      <c r="BE219" s="216">
        <f>IF(N219="základní",J219,0)</f>
        <v>0</v>
      </c>
      <c r="BF219" s="216">
        <f>IF(N219="snížená",J219,0)</f>
        <v>0</v>
      </c>
      <c r="BG219" s="216">
        <f>IF(N219="zákl. přenesená",J219,0)</f>
        <v>0</v>
      </c>
      <c r="BH219" s="216">
        <f>IF(N219="sníž. přenesená",J219,0)</f>
        <v>0</v>
      </c>
      <c r="BI219" s="216">
        <f>IF(N219="nulová",J219,0)</f>
        <v>0</v>
      </c>
      <c r="BJ219" s="17" t="s">
        <v>84</v>
      </c>
      <c r="BK219" s="216">
        <f>ROUND(I219*H219,2)</f>
        <v>0</v>
      </c>
      <c r="BL219" s="17" t="s">
        <v>235</v>
      </c>
      <c r="BM219" s="215" t="s">
        <v>374</v>
      </c>
    </row>
    <row r="220" s="2" customFormat="1">
      <c r="A220" s="38"/>
      <c r="B220" s="39"/>
      <c r="C220" s="40"/>
      <c r="D220" s="217" t="s">
        <v>148</v>
      </c>
      <c r="E220" s="40"/>
      <c r="F220" s="218" t="s">
        <v>375</v>
      </c>
      <c r="G220" s="40"/>
      <c r="H220" s="40"/>
      <c r="I220" s="219"/>
      <c r="J220" s="40"/>
      <c r="K220" s="40"/>
      <c r="L220" s="44"/>
      <c r="M220" s="220"/>
      <c r="N220" s="221"/>
      <c r="O220" s="84"/>
      <c r="P220" s="84"/>
      <c r="Q220" s="84"/>
      <c r="R220" s="84"/>
      <c r="S220" s="84"/>
      <c r="T220" s="85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148</v>
      </c>
      <c r="AU220" s="17" t="s">
        <v>86</v>
      </c>
    </row>
    <row r="221" s="2" customFormat="1" ht="16.5" customHeight="1">
      <c r="A221" s="38"/>
      <c r="B221" s="39"/>
      <c r="C221" s="204" t="s">
        <v>376</v>
      </c>
      <c r="D221" s="204" t="s">
        <v>141</v>
      </c>
      <c r="E221" s="205" t="s">
        <v>377</v>
      </c>
      <c r="F221" s="206" t="s">
        <v>378</v>
      </c>
      <c r="G221" s="207" t="s">
        <v>327</v>
      </c>
      <c r="H221" s="208">
        <v>1</v>
      </c>
      <c r="I221" s="209"/>
      <c r="J221" s="210">
        <f>ROUND(I221*H221,2)</f>
        <v>0</v>
      </c>
      <c r="K221" s="206" t="s">
        <v>19</v>
      </c>
      <c r="L221" s="44"/>
      <c r="M221" s="211" t="s">
        <v>19</v>
      </c>
      <c r="N221" s="212" t="s">
        <v>47</v>
      </c>
      <c r="O221" s="84"/>
      <c r="P221" s="213">
        <f>O221*H221</f>
        <v>0</v>
      </c>
      <c r="Q221" s="213">
        <v>0.0018</v>
      </c>
      <c r="R221" s="213">
        <f>Q221*H221</f>
        <v>0.0018</v>
      </c>
      <c r="S221" s="213">
        <v>0</v>
      </c>
      <c r="T221" s="214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15" t="s">
        <v>235</v>
      </c>
      <c r="AT221" s="215" t="s">
        <v>141</v>
      </c>
      <c r="AU221" s="215" t="s">
        <v>86</v>
      </c>
      <c r="AY221" s="17" t="s">
        <v>138</v>
      </c>
      <c r="BE221" s="216">
        <f>IF(N221="základní",J221,0)</f>
        <v>0</v>
      </c>
      <c r="BF221" s="216">
        <f>IF(N221="snížená",J221,0)</f>
        <v>0</v>
      </c>
      <c r="BG221" s="216">
        <f>IF(N221="zákl. přenesená",J221,0)</f>
        <v>0</v>
      </c>
      <c r="BH221" s="216">
        <f>IF(N221="sníž. přenesená",J221,0)</f>
        <v>0</v>
      </c>
      <c r="BI221" s="216">
        <f>IF(N221="nulová",J221,0)</f>
        <v>0</v>
      </c>
      <c r="BJ221" s="17" t="s">
        <v>84</v>
      </c>
      <c r="BK221" s="216">
        <f>ROUND(I221*H221,2)</f>
        <v>0</v>
      </c>
      <c r="BL221" s="17" t="s">
        <v>235</v>
      </c>
      <c r="BM221" s="215" t="s">
        <v>379</v>
      </c>
    </row>
    <row r="222" s="2" customFormat="1">
      <c r="A222" s="38"/>
      <c r="B222" s="39"/>
      <c r="C222" s="40"/>
      <c r="D222" s="217" t="s">
        <v>148</v>
      </c>
      <c r="E222" s="40"/>
      <c r="F222" s="218" t="s">
        <v>378</v>
      </c>
      <c r="G222" s="40"/>
      <c r="H222" s="40"/>
      <c r="I222" s="219"/>
      <c r="J222" s="40"/>
      <c r="K222" s="40"/>
      <c r="L222" s="44"/>
      <c r="M222" s="220"/>
      <c r="N222" s="221"/>
      <c r="O222" s="84"/>
      <c r="P222" s="84"/>
      <c r="Q222" s="84"/>
      <c r="R222" s="84"/>
      <c r="S222" s="84"/>
      <c r="T222" s="85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148</v>
      </c>
      <c r="AU222" s="17" t="s">
        <v>86</v>
      </c>
    </row>
    <row r="223" s="2" customFormat="1" ht="16.5" customHeight="1">
      <c r="A223" s="38"/>
      <c r="B223" s="39"/>
      <c r="C223" s="204" t="s">
        <v>380</v>
      </c>
      <c r="D223" s="204" t="s">
        <v>141</v>
      </c>
      <c r="E223" s="205" t="s">
        <v>381</v>
      </c>
      <c r="F223" s="206" t="s">
        <v>382</v>
      </c>
      <c r="G223" s="207" t="s">
        <v>327</v>
      </c>
      <c r="H223" s="208">
        <v>1</v>
      </c>
      <c r="I223" s="209"/>
      <c r="J223" s="210">
        <f>ROUND(I223*H223,2)</f>
        <v>0</v>
      </c>
      <c r="K223" s="206" t="s">
        <v>19</v>
      </c>
      <c r="L223" s="44"/>
      <c r="M223" s="211" t="s">
        <v>19</v>
      </c>
      <c r="N223" s="212" t="s">
        <v>47</v>
      </c>
      <c r="O223" s="84"/>
      <c r="P223" s="213">
        <f>O223*H223</f>
        <v>0</v>
      </c>
      <c r="Q223" s="213">
        <v>0.0018</v>
      </c>
      <c r="R223" s="213">
        <f>Q223*H223</f>
        <v>0.0018</v>
      </c>
      <c r="S223" s="213">
        <v>0</v>
      </c>
      <c r="T223" s="214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15" t="s">
        <v>235</v>
      </c>
      <c r="AT223" s="215" t="s">
        <v>141</v>
      </c>
      <c r="AU223" s="215" t="s">
        <v>86</v>
      </c>
      <c r="AY223" s="17" t="s">
        <v>138</v>
      </c>
      <c r="BE223" s="216">
        <f>IF(N223="základní",J223,0)</f>
        <v>0</v>
      </c>
      <c r="BF223" s="216">
        <f>IF(N223="snížená",J223,0)</f>
        <v>0</v>
      </c>
      <c r="BG223" s="216">
        <f>IF(N223="zákl. přenesená",J223,0)</f>
        <v>0</v>
      </c>
      <c r="BH223" s="216">
        <f>IF(N223="sníž. přenesená",J223,0)</f>
        <v>0</v>
      </c>
      <c r="BI223" s="216">
        <f>IF(N223="nulová",J223,0)</f>
        <v>0</v>
      </c>
      <c r="BJ223" s="17" t="s">
        <v>84</v>
      </c>
      <c r="BK223" s="216">
        <f>ROUND(I223*H223,2)</f>
        <v>0</v>
      </c>
      <c r="BL223" s="17" t="s">
        <v>235</v>
      </c>
      <c r="BM223" s="215" t="s">
        <v>383</v>
      </c>
    </row>
    <row r="224" s="2" customFormat="1">
      <c r="A224" s="38"/>
      <c r="B224" s="39"/>
      <c r="C224" s="40"/>
      <c r="D224" s="217" t="s">
        <v>148</v>
      </c>
      <c r="E224" s="40"/>
      <c r="F224" s="218" t="s">
        <v>382</v>
      </c>
      <c r="G224" s="40"/>
      <c r="H224" s="40"/>
      <c r="I224" s="219"/>
      <c r="J224" s="40"/>
      <c r="K224" s="40"/>
      <c r="L224" s="44"/>
      <c r="M224" s="220"/>
      <c r="N224" s="221"/>
      <c r="O224" s="84"/>
      <c r="P224" s="84"/>
      <c r="Q224" s="84"/>
      <c r="R224" s="84"/>
      <c r="S224" s="84"/>
      <c r="T224" s="85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148</v>
      </c>
      <c r="AU224" s="17" t="s">
        <v>86</v>
      </c>
    </row>
    <row r="225" s="2" customFormat="1" ht="16.5" customHeight="1">
      <c r="A225" s="38"/>
      <c r="B225" s="39"/>
      <c r="C225" s="204" t="s">
        <v>384</v>
      </c>
      <c r="D225" s="204" t="s">
        <v>141</v>
      </c>
      <c r="E225" s="205" t="s">
        <v>385</v>
      </c>
      <c r="F225" s="206" t="s">
        <v>386</v>
      </c>
      <c r="G225" s="207" t="s">
        <v>185</v>
      </c>
      <c r="H225" s="208">
        <v>1</v>
      </c>
      <c r="I225" s="209"/>
      <c r="J225" s="210">
        <f>ROUND(I225*H225,2)</f>
        <v>0</v>
      </c>
      <c r="K225" s="206" t="s">
        <v>19</v>
      </c>
      <c r="L225" s="44"/>
      <c r="M225" s="211" t="s">
        <v>19</v>
      </c>
      <c r="N225" s="212" t="s">
        <v>47</v>
      </c>
      <c r="O225" s="84"/>
      <c r="P225" s="213">
        <f>O225*H225</f>
        <v>0</v>
      </c>
      <c r="Q225" s="213">
        <v>0</v>
      </c>
      <c r="R225" s="213">
        <f>Q225*H225</f>
        <v>0</v>
      </c>
      <c r="S225" s="213">
        <v>0.0022499999999999998</v>
      </c>
      <c r="T225" s="214">
        <f>S225*H225</f>
        <v>0.0022499999999999998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15" t="s">
        <v>235</v>
      </c>
      <c r="AT225" s="215" t="s">
        <v>141</v>
      </c>
      <c r="AU225" s="215" t="s">
        <v>86</v>
      </c>
      <c r="AY225" s="17" t="s">
        <v>138</v>
      </c>
      <c r="BE225" s="216">
        <f>IF(N225="základní",J225,0)</f>
        <v>0</v>
      </c>
      <c r="BF225" s="216">
        <f>IF(N225="snížená",J225,0)</f>
        <v>0</v>
      </c>
      <c r="BG225" s="216">
        <f>IF(N225="zákl. přenesená",J225,0)</f>
        <v>0</v>
      </c>
      <c r="BH225" s="216">
        <f>IF(N225="sníž. přenesená",J225,0)</f>
        <v>0</v>
      </c>
      <c r="BI225" s="216">
        <f>IF(N225="nulová",J225,0)</f>
        <v>0</v>
      </c>
      <c r="BJ225" s="17" t="s">
        <v>84</v>
      </c>
      <c r="BK225" s="216">
        <f>ROUND(I225*H225,2)</f>
        <v>0</v>
      </c>
      <c r="BL225" s="17" t="s">
        <v>235</v>
      </c>
      <c r="BM225" s="215" t="s">
        <v>387</v>
      </c>
    </row>
    <row r="226" s="2" customFormat="1">
      <c r="A226" s="38"/>
      <c r="B226" s="39"/>
      <c r="C226" s="40"/>
      <c r="D226" s="217" t="s">
        <v>148</v>
      </c>
      <c r="E226" s="40"/>
      <c r="F226" s="218" t="s">
        <v>388</v>
      </c>
      <c r="G226" s="40"/>
      <c r="H226" s="40"/>
      <c r="I226" s="219"/>
      <c r="J226" s="40"/>
      <c r="K226" s="40"/>
      <c r="L226" s="44"/>
      <c r="M226" s="220"/>
      <c r="N226" s="221"/>
      <c r="O226" s="84"/>
      <c r="P226" s="84"/>
      <c r="Q226" s="84"/>
      <c r="R226" s="84"/>
      <c r="S226" s="84"/>
      <c r="T226" s="85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148</v>
      </c>
      <c r="AU226" s="17" t="s">
        <v>86</v>
      </c>
    </row>
    <row r="227" s="2" customFormat="1" ht="16.5" customHeight="1">
      <c r="A227" s="38"/>
      <c r="B227" s="39"/>
      <c r="C227" s="204" t="s">
        <v>389</v>
      </c>
      <c r="D227" s="204" t="s">
        <v>141</v>
      </c>
      <c r="E227" s="205" t="s">
        <v>390</v>
      </c>
      <c r="F227" s="206" t="s">
        <v>391</v>
      </c>
      <c r="G227" s="207" t="s">
        <v>327</v>
      </c>
      <c r="H227" s="208">
        <v>1</v>
      </c>
      <c r="I227" s="209"/>
      <c r="J227" s="210">
        <f>ROUND(I227*H227,2)</f>
        <v>0</v>
      </c>
      <c r="K227" s="206" t="s">
        <v>19</v>
      </c>
      <c r="L227" s="44"/>
      <c r="M227" s="211" t="s">
        <v>19</v>
      </c>
      <c r="N227" s="212" t="s">
        <v>47</v>
      </c>
      <c r="O227" s="84"/>
      <c r="P227" s="213">
        <f>O227*H227</f>
        <v>0</v>
      </c>
      <c r="Q227" s="213">
        <v>0.0018400000000000001</v>
      </c>
      <c r="R227" s="213">
        <f>Q227*H227</f>
        <v>0.0018400000000000001</v>
      </c>
      <c r="S227" s="213">
        <v>0</v>
      </c>
      <c r="T227" s="214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15" t="s">
        <v>235</v>
      </c>
      <c r="AT227" s="215" t="s">
        <v>141</v>
      </c>
      <c r="AU227" s="215" t="s">
        <v>86</v>
      </c>
      <c r="AY227" s="17" t="s">
        <v>138</v>
      </c>
      <c r="BE227" s="216">
        <f>IF(N227="základní",J227,0)</f>
        <v>0</v>
      </c>
      <c r="BF227" s="216">
        <f>IF(N227="snížená",J227,0)</f>
        <v>0</v>
      </c>
      <c r="BG227" s="216">
        <f>IF(N227="zákl. přenesená",J227,0)</f>
        <v>0</v>
      </c>
      <c r="BH227" s="216">
        <f>IF(N227="sníž. přenesená",J227,0)</f>
        <v>0</v>
      </c>
      <c r="BI227" s="216">
        <f>IF(N227="nulová",J227,0)</f>
        <v>0</v>
      </c>
      <c r="BJ227" s="17" t="s">
        <v>84</v>
      </c>
      <c r="BK227" s="216">
        <f>ROUND(I227*H227,2)</f>
        <v>0</v>
      </c>
      <c r="BL227" s="17" t="s">
        <v>235</v>
      </c>
      <c r="BM227" s="215" t="s">
        <v>392</v>
      </c>
    </row>
    <row r="228" s="2" customFormat="1">
      <c r="A228" s="38"/>
      <c r="B228" s="39"/>
      <c r="C228" s="40"/>
      <c r="D228" s="217" t="s">
        <v>148</v>
      </c>
      <c r="E228" s="40"/>
      <c r="F228" s="218" t="s">
        <v>393</v>
      </c>
      <c r="G228" s="40"/>
      <c r="H228" s="40"/>
      <c r="I228" s="219"/>
      <c r="J228" s="40"/>
      <c r="K228" s="40"/>
      <c r="L228" s="44"/>
      <c r="M228" s="220"/>
      <c r="N228" s="221"/>
      <c r="O228" s="84"/>
      <c r="P228" s="84"/>
      <c r="Q228" s="84"/>
      <c r="R228" s="84"/>
      <c r="S228" s="84"/>
      <c r="T228" s="85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148</v>
      </c>
      <c r="AU228" s="17" t="s">
        <v>86</v>
      </c>
    </row>
    <row r="229" s="2" customFormat="1" ht="16.5" customHeight="1">
      <c r="A229" s="38"/>
      <c r="B229" s="39"/>
      <c r="C229" s="204" t="s">
        <v>394</v>
      </c>
      <c r="D229" s="204" t="s">
        <v>141</v>
      </c>
      <c r="E229" s="205" t="s">
        <v>395</v>
      </c>
      <c r="F229" s="206" t="s">
        <v>396</v>
      </c>
      <c r="G229" s="207" t="s">
        <v>185</v>
      </c>
      <c r="H229" s="208">
        <v>3</v>
      </c>
      <c r="I229" s="209"/>
      <c r="J229" s="210">
        <f>ROUND(I229*H229,2)</f>
        <v>0</v>
      </c>
      <c r="K229" s="206" t="s">
        <v>19</v>
      </c>
      <c r="L229" s="44"/>
      <c r="M229" s="211" t="s">
        <v>19</v>
      </c>
      <c r="N229" s="212" t="s">
        <v>47</v>
      </c>
      <c r="O229" s="84"/>
      <c r="P229" s="213">
        <f>O229*H229</f>
        <v>0</v>
      </c>
      <c r="Q229" s="213">
        <v>0</v>
      </c>
      <c r="R229" s="213">
        <f>Q229*H229</f>
        <v>0</v>
      </c>
      <c r="S229" s="213">
        <v>0.00084999999999999995</v>
      </c>
      <c r="T229" s="214">
        <f>S229*H229</f>
        <v>0.0025499999999999997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15" t="s">
        <v>235</v>
      </c>
      <c r="AT229" s="215" t="s">
        <v>141</v>
      </c>
      <c r="AU229" s="215" t="s">
        <v>86</v>
      </c>
      <c r="AY229" s="17" t="s">
        <v>138</v>
      </c>
      <c r="BE229" s="216">
        <f>IF(N229="základní",J229,0)</f>
        <v>0</v>
      </c>
      <c r="BF229" s="216">
        <f>IF(N229="snížená",J229,0)</f>
        <v>0</v>
      </c>
      <c r="BG229" s="216">
        <f>IF(N229="zákl. přenesená",J229,0)</f>
        <v>0</v>
      </c>
      <c r="BH229" s="216">
        <f>IF(N229="sníž. přenesená",J229,0)</f>
        <v>0</v>
      </c>
      <c r="BI229" s="216">
        <f>IF(N229="nulová",J229,0)</f>
        <v>0</v>
      </c>
      <c r="BJ229" s="17" t="s">
        <v>84</v>
      </c>
      <c r="BK229" s="216">
        <f>ROUND(I229*H229,2)</f>
        <v>0</v>
      </c>
      <c r="BL229" s="17" t="s">
        <v>235</v>
      </c>
      <c r="BM229" s="215" t="s">
        <v>397</v>
      </c>
    </row>
    <row r="230" s="2" customFormat="1">
      <c r="A230" s="38"/>
      <c r="B230" s="39"/>
      <c r="C230" s="40"/>
      <c r="D230" s="217" t="s">
        <v>148</v>
      </c>
      <c r="E230" s="40"/>
      <c r="F230" s="218" t="s">
        <v>398</v>
      </c>
      <c r="G230" s="40"/>
      <c r="H230" s="40"/>
      <c r="I230" s="219"/>
      <c r="J230" s="40"/>
      <c r="K230" s="40"/>
      <c r="L230" s="44"/>
      <c r="M230" s="220"/>
      <c r="N230" s="221"/>
      <c r="O230" s="84"/>
      <c r="P230" s="84"/>
      <c r="Q230" s="84"/>
      <c r="R230" s="84"/>
      <c r="S230" s="84"/>
      <c r="T230" s="85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148</v>
      </c>
      <c r="AU230" s="17" t="s">
        <v>86</v>
      </c>
    </row>
    <row r="231" s="2" customFormat="1" ht="16.5" customHeight="1">
      <c r="A231" s="38"/>
      <c r="B231" s="39"/>
      <c r="C231" s="204" t="s">
        <v>399</v>
      </c>
      <c r="D231" s="204" t="s">
        <v>141</v>
      </c>
      <c r="E231" s="205" t="s">
        <v>400</v>
      </c>
      <c r="F231" s="206" t="s">
        <v>401</v>
      </c>
      <c r="G231" s="207" t="s">
        <v>185</v>
      </c>
      <c r="H231" s="208">
        <v>2</v>
      </c>
      <c r="I231" s="209"/>
      <c r="J231" s="210">
        <f>ROUND(I231*H231,2)</f>
        <v>0</v>
      </c>
      <c r="K231" s="206" t="s">
        <v>19</v>
      </c>
      <c r="L231" s="44"/>
      <c r="M231" s="211" t="s">
        <v>19</v>
      </c>
      <c r="N231" s="212" t="s">
        <v>47</v>
      </c>
      <c r="O231" s="84"/>
      <c r="P231" s="213">
        <f>O231*H231</f>
        <v>0</v>
      </c>
      <c r="Q231" s="213">
        <v>0.00024000000000000001</v>
      </c>
      <c r="R231" s="213">
        <f>Q231*H231</f>
        <v>0.00048000000000000001</v>
      </c>
      <c r="S231" s="213">
        <v>0</v>
      </c>
      <c r="T231" s="214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15" t="s">
        <v>235</v>
      </c>
      <c r="AT231" s="215" t="s">
        <v>141</v>
      </c>
      <c r="AU231" s="215" t="s">
        <v>86</v>
      </c>
      <c r="AY231" s="17" t="s">
        <v>138</v>
      </c>
      <c r="BE231" s="216">
        <f>IF(N231="základní",J231,0)</f>
        <v>0</v>
      </c>
      <c r="BF231" s="216">
        <f>IF(N231="snížená",J231,0)</f>
        <v>0</v>
      </c>
      <c r="BG231" s="216">
        <f>IF(N231="zákl. přenesená",J231,0)</f>
        <v>0</v>
      </c>
      <c r="BH231" s="216">
        <f>IF(N231="sníž. přenesená",J231,0)</f>
        <v>0</v>
      </c>
      <c r="BI231" s="216">
        <f>IF(N231="nulová",J231,0)</f>
        <v>0</v>
      </c>
      <c r="BJ231" s="17" t="s">
        <v>84</v>
      </c>
      <c r="BK231" s="216">
        <f>ROUND(I231*H231,2)</f>
        <v>0</v>
      </c>
      <c r="BL231" s="17" t="s">
        <v>235</v>
      </c>
      <c r="BM231" s="215" t="s">
        <v>402</v>
      </c>
    </row>
    <row r="232" s="2" customFormat="1">
      <c r="A232" s="38"/>
      <c r="B232" s="39"/>
      <c r="C232" s="40"/>
      <c r="D232" s="217" t="s">
        <v>148</v>
      </c>
      <c r="E232" s="40"/>
      <c r="F232" s="218" t="s">
        <v>401</v>
      </c>
      <c r="G232" s="40"/>
      <c r="H232" s="40"/>
      <c r="I232" s="219"/>
      <c r="J232" s="40"/>
      <c r="K232" s="40"/>
      <c r="L232" s="44"/>
      <c r="M232" s="220"/>
      <c r="N232" s="221"/>
      <c r="O232" s="84"/>
      <c r="P232" s="84"/>
      <c r="Q232" s="84"/>
      <c r="R232" s="84"/>
      <c r="S232" s="84"/>
      <c r="T232" s="85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148</v>
      </c>
      <c r="AU232" s="17" t="s">
        <v>86</v>
      </c>
    </row>
    <row r="233" s="2" customFormat="1" ht="21.75" customHeight="1">
      <c r="A233" s="38"/>
      <c r="B233" s="39"/>
      <c r="C233" s="204" t="s">
        <v>403</v>
      </c>
      <c r="D233" s="204" t="s">
        <v>141</v>
      </c>
      <c r="E233" s="205" t="s">
        <v>404</v>
      </c>
      <c r="F233" s="206" t="s">
        <v>405</v>
      </c>
      <c r="G233" s="207" t="s">
        <v>185</v>
      </c>
      <c r="H233" s="208">
        <v>1</v>
      </c>
      <c r="I233" s="209"/>
      <c r="J233" s="210">
        <f>ROUND(I233*H233,2)</f>
        <v>0</v>
      </c>
      <c r="K233" s="206" t="s">
        <v>19</v>
      </c>
      <c r="L233" s="44"/>
      <c r="M233" s="211" t="s">
        <v>19</v>
      </c>
      <c r="N233" s="212" t="s">
        <v>47</v>
      </c>
      <c r="O233" s="84"/>
      <c r="P233" s="213">
        <f>O233*H233</f>
        <v>0</v>
      </c>
      <c r="Q233" s="213">
        <v>0.00046999999999999999</v>
      </c>
      <c r="R233" s="213">
        <f>Q233*H233</f>
        <v>0.00046999999999999999</v>
      </c>
      <c r="S233" s="213">
        <v>0</v>
      </c>
      <c r="T233" s="214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15" t="s">
        <v>235</v>
      </c>
      <c r="AT233" s="215" t="s">
        <v>141</v>
      </c>
      <c r="AU233" s="215" t="s">
        <v>86</v>
      </c>
      <c r="AY233" s="17" t="s">
        <v>138</v>
      </c>
      <c r="BE233" s="216">
        <f>IF(N233="základní",J233,0)</f>
        <v>0</v>
      </c>
      <c r="BF233" s="216">
        <f>IF(N233="snížená",J233,0)</f>
        <v>0</v>
      </c>
      <c r="BG233" s="216">
        <f>IF(N233="zákl. přenesená",J233,0)</f>
        <v>0</v>
      </c>
      <c r="BH233" s="216">
        <f>IF(N233="sníž. přenesená",J233,0)</f>
        <v>0</v>
      </c>
      <c r="BI233" s="216">
        <f>IF(N233="nulová",J233,0)</f>
        <v>0</v>
      </c>
      <c r="BJ233" s="17" t="s">
        <v>84</v>
      </c>
      <c r="BK233" s="216">
        <f>ROUND(I233*H233,2)</f>
        <v>0</v>
      </c>
      <c r="BL233" s="17" t="s">
        <v>235</v>
      </c>
      <c r="BM233" s="215" t="s">
        <v>406</v>
      </c>
    </row>
    <row r="234" s="2" customFormat="1">
      <c r="A234" s="38"/>
      <c r="B234" s="39"/>
      <c r="C234" s="40"/>
      <c r="D234" s="217" t="s">
        <v>148</v>
      </c>
      <c r="E234" s="40"/>
      <c r="F234" s="218" t="s">
        <v>405</v>
      </c>
      <c r="G234" s="40"/>
      <c r="H234" s="40"/>
      <c r="I234" s="219"/>
      <c r="J234" s="40"/>
      <c r="K234" s="40"/>
      <c r="L234" s="44"/>
      <c r="M234" s="220"/>
      <c r="N234" s="221"/>
      <c r="O234" s="84"/>
      <c r="P234" s="84"/>
      <c r="Q234" s="84"/>
      <c r="R234" s="84"/>
      <c r="S234" s="84"/>
      <c r="T234" s="85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148</v>
      </c>
      <c r="AU234" s="17" t="s">
        <v>86</v>
      </c>
    </row>
    <row r="235" s="2" customFormat="1" ht="16.5" customHeight="1">
      <c r="A235" s="38"/>
      <c r="B235" s="39"/>
      <c r="C235" s="204" t="s">
        <v>407</v>
      </c>
      <c r="D235" s="204" t="s">
        <v>141</v>
      </c>
      <c r="E235" s="205" t="s">
        <v>408</v>
      </c>
      <c r="F235" s="206" t="s">
        <v>409</v>
      </c>
      <c r="G235" s="207" t="s">
        <v>327</v>
      </c>
      <c r="H235" s="208">
        <v>1</v>
      </c>
      <c r="I235" s="209"/>
      <c r="J235" s="210">
        <f>ROUND(I235*H235,2)</f>
        <v>0</v>
      </c>
      <c r="K235" s="206" t="s">
        <v>145</v>
      </c>
      <c r="L235" s="44"/>
      <c r="M235" s="211" t="s">
        <v>19</v>
      </c>
      <c r="N235" s="212" t="s">
        <v>47</v>
      </c>
      <c r="O235" s="84"/>
      <c r="P235" s="213">
        <f>O235*H235</f>
        <v>0</v>
      </c>
      <c r="Q235" s="213">
        <v>0.0091999999999999998</v>
      </c>
      <c r="R235" s="213">
        <f>Q235*H235</f>
        <v>0.0091999999999999998</v>
      </c>
      <c r="S235" s="213">
        <v>0</v>
      </c>
      <c r="T235" s="214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15" t="s">
        <v>235</v>
      </c>
      <c r="AT235" s="215" t="s">
        <v>141</v>
      </c>
      <c r="AU235" s="215" t="s">
        <v>86</v>
      </c>
      <c r="AY235" s="17" t="s">
        <v>138</v>
      </c>
      <c r="BE235" s="216">
        <f>IF(N235="základní",J235,0)</f>
        <v>0</v>
      </c>
      <c r="BF235" s="216">
        <f>IF(N235="snížená",J235,0)</f>
        <v>0</v>
      </c>
      <c r="BG235" s="216">
        <f>IF(N235="zákl. přenesená",J235,0)</f>
        <v>0</v>
      </c>
      <c r="BH235" s="216">
        <f>IF(N235="sníž. přenesená",J235,0)</f>
        <v>0</v>
      </c>
      <c r="BI235" s="216">
        <f>IF(N235="nulová",J235,0)</f>
        <v>0</v>
      </c>
      <c r="BJ235" s="17" t="s">
        <v>84</v>
      </c>
      <c r="BK235" s="216">
        <f>ROUND(I235*H235,2)</f>
        <v>0</v>
      </c>
      <c r="BL235" s="17" t="s">
        <v>235</v>
      </c>
      <c r="BM235" s="215" t="s">
        <v>410</v>
      </c>
    </row>
    <row r="236" s="2" customFormat="1">
      <c r="A236" s="38"/>
      <c r="B236" s="39"/>
      <c r="C236" s="40"/>
      <c r="D236" s="217" t="s">
        <v>148</v>
      </c>
      <c r="E236" s="40"/>
      <c r="F236" s="218" t="s">
        <v>409</v>
      </c>
      <c r="G236" s="40"/>
      <c r="H236" s="40"/>
      <c r="I236" s="219"/>
      <c r="J236" s="40"/>
      <c r="K236" s="40"/>
      <c r="L236" s="44"/>
      <c r="M236" s="220"/>
      <c r="N236" s="221"/>
      <c r="O236" s="84"/>
      <c r="P236" s="84"/>
      <c r="Q236" s="84"/>
      <c r="R236" s="84"/>
      <c r="S236" s="84"/>
      <c r="T236" s="85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148</v>
      </c>
      <c r="AU236" s="17" t="s">
        <v>86</v>
      </c>
    </row>
    <row r="237" s="2" customFormat="1">
      <c r="A237" s="38"/>
      <c r="B237" s="39"/>
      <c r="C237" s="40"/>
      <c r="D237" s="222" t="s">
        <v>150</v>
      </c>
      <c r="E237" s="40"/>
      <c r="F237" s="223" t="s">
        <v>411</v>
      </c>
      <c r="G237" s="40"/>
      <c r="H237" s="40"/>
      <c r="I237" s="219"/>
      <c r="J237" s="40"/>
      <c r="K237" s="40"/>
      <c r="L237" s="44"/>
      <c r="M237" s="220"/>
      <c r="N237" s="221"/>
      <c r="O237" s="84"/>
      <c r="P237" s="84"/>
      <c r="Q237" s="84"/>
      <c r="R237" s="84"/>
      <c r="S237" s="84"/>
      <c r="T237" s="85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150</v>
      </c>
      <c r="AU237" s="17" t="s">
        <v>86</v>
      </c>
    </row>
    <row r="238" s="2" customFormat="1" ht="16.5" customHeight="1">
      <c r="A238" s="38"/>
      <c r="B238" s="39"/>
      <c r="C238" s="204" t="s">
        <v>412</v>
      </c>
      <c r="D238" s="204" t="s">
        <v>141</v>
      </c>
      <c r="E238" s="205" t="s">
        <v>413</v>
      </c>
      <c r="F238" s="206" t="s">
        <v>414</v>
      </c>
      <c r="G238" s="207" t="s">
        <v>415</v>
      </c>
      <c r="H238" s="208">
        <v>1</v>
      </c>
      <c r="I238" s="209"/>
      <c r="J238" s="210">
        <f>ROUND(I238*H238,2)</f>
        <v>0</v>
      </c>
      <c r="K238" s="206" t="s">
        <v>19</v>
      </c>
      <c r="L238" s="44"/>
      <c r="M238" s="211" t="s">
        <v>19</v>
      </c>
      <c r="N238" s="212" t="s">
        <v>47</v>
      </c>
      <c r="O238" s="84"/>
      <c r="P238" s="213">
        <f>O238*H238</f>
        <v>0</v>
      </c>
      <c r="Q238" s="213">
        <v>0.00063000000000000003</v>
      </c>
      <c r="R238" s="213">
        <f>Q238*H238</f>
        <v>0.00063000000000000003</v>
      </c>
      <c r="S238" s="213">
        <v>0</v>
      </c>
      <c r="T238" s="214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15" t="s">
        <v>235</v>
      </c>
      <c r="AT238" s="215" t="s">
        <v>141</v>
      </c>
      <c r="AU238" s="215" t="s">
        <v>86</v>
      </c>
      <c r="AY238" s="17" t="s">
        <v>138</v>
      </c>
      <c r="BE238" s="216">
        <f>IF(N238="základní",J238,0)</f>
        <v>0</v>
      </c>
      <c r="BF238" s="216">
        <f>IF(N238="snížená",J238,0)</f>
        <v>0</v>
      </c>
      <c r="BG238" s="216">
        <f>IF(N238="zákl. přenesená",J238,0)</f>
        <v>0</v>
      </c>
      <c r="BH238" s="216">
        <f>IF(N238="sníž. přenesená",J238,0)</f>
        <v>0</v>
      </c>
      <c r="BI238" s="216">
        <f>IF(N238="nulová",J238,0)</f>
        <v>0</v>
      </c>
      <c r="BJ238" s="17" t="s">
        <v>84</v>
      </c>
      <c r="BK238" s="216">
        <f>ROUND(I238*H238,2)</f>
        <v>0</v>
      </c>
      <c r="BL238" s="17" t="s">
        <v>235</v>
      </c>
      <c r="BM238" s="215" t="s">
        <v>416</v>
      </c>
    </row>
    <row r="239" s="2" customFormat="1">
      <c r="A239" s="38"/>
      <c r="B239" s="39"/>
      <c r="C239" s="40"/>
      <c r="D239" s="217" t="s">
        <v>148</v>
      </c>
      <c r="E239" s="40"/>
      <c r="F239" s="218" t="s">
        <v>414</v>
      </c>
      <c r="G239" s="40"/>
      <c r="H239" s="40"/>
      <c r="I239" s="219"/>
      <c r="J239" s="40"/>
      <c r="K239" s="40"/>
      <c r="L239" s="44"/>
      <c r="M239" s="220"/>
      <c r="N239" s="221"/>
      <c r="O239" s="84"/>
      <c r="P239" s="84"/>
      <c r="Q239" s="84"/>
      <c r="R239" s="84"/>
      <c r="S239" s="84"/>
      <c r="T239" s="85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148</v>
      </c>
      <c r="AU239" s="17" t="s">
        <v>86</v>
      </c>
    </row>
    <row r="240" s="2" customFormat="1" ht="24.15" customHeight="1">
      <c r="A240" s="38"/>
      <c r="B240" s="39"/>
      <c r="C240" s="204" t="s">
        <v>417</v>
      </c>
      <c r="D240" s="204" t="s">
        <v>141</v>
      </c>
      <c r="E240" s="205" t="s">
        <v>418</v>
      </c>
      <c r="F240" s="206" t="s">
        <v>419</v>
      </c>
      <c r="G240" s="207" t="s">
        <v>246</v>
      </c>
      <c r="H240" s="208">
        <v>0.29999999999999999</v>
      </c>
      <c r="I240" s="209"/>
      <c r="J240" s="210">
        <f>ROUND(I240*H240,2)</f>
        <v>0</v>
      </c>
      <c r="K240" s="206" t="s">
        <v>19</v>
      </c>
      <c r="L240" s="44"/>
      <c r="M240" s="211" t="s">
        <v>19</v>
      </c>
      <c r="N240" s="212" t="s">
        <v>47</v>
      </c>
      <c r="O240" s="84"/>
      <c r="P240" s="213">
        <f>O240*H240</f>
        <v>0</v>
      </c>
      <c r="Q240" s="213">
        <v>0</v>
      </c>
      <c r="R240" s="213">
        <f>Q240*H240</f>
        <v>0</v>
      </c>
      <c r="S240" s="213">
        <v>0</v>
      </c>
      <c r="T240" s="214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15" t="s">
        <v>235</v>
      </c>
      <c r="AT240" s="215" t="s">
        <v>141</v>
      </c>
      <c r="AU240" s="215" t="s">
        <v>86</v>
      </c>
      <c r="AY240" s="17" t="s">
        <v>138</v>
      </c>
      <c r="BE240" s="216">
        <f>IF(N240="základní",J240,0)</f>
        <v>0</v>
      </c>
      <c r="BF240" s="216">
        <f>IF(N240="snížená",J240,0)</f>
        <v>0</v>
      </c>
      <c r="BG240" s="216">
        <f>IF(N240="zákl. přenesená",J240,0)</f>
        <v>0</v>
      </c>
      <c r="BH240" s="216">
        <f>IF(N240="sníž. přenesená",J240,0)</f>
        <v>0</v>
      </c>
      <c r="BI240" s="216">
        <f>IF(N240="nulová",J240,0)</f>
        <v>0</v>
      </c>
      <c r="BJ240" s="17" t="s">
        <v>84</v>
      </c>
      <c r="BK240" s="216">
        <f>ROUND(I240*H240,2)</f>
        <v>0</v>
      </c>
      <c r="BL240" s="17" t="s">
        <v>235</v>
      </c>
      <c r="BM240" s="215" t="s">
        <v>420</v>
      </c>
    </row>
    <row r="241" s="2" customFormat="1">
      <c r="A241" s="38"/>
      <c r="B241" s="39"/>
      <c r="C241" s="40"/>
      <c r="D241" s="217" t="s">
        <v>148</v>
      </c>
      <c r="E241" s="40"/>
      <c r="F241" s="218" t="s">
        <v>421</v>
      </c>
      <c r="G241" s="40"/>
      <c r="H241" s="40"/>
      <c r="I241" s="219"/>
      <c r="J241" s="40"/>
      <c r="K241" s="40"/>
      <c r="L241" s="44"/>
      <c r="M241" s="220"/>
      <c r="N241" s="221"/>
      <c r="O241" s="84"/>
      <c r="P241" s="84"/>
      <c r="Q241" s="84"/>
      <c r="R241" s="84"/>
      <c r="S241" s="84"/>
      <c r="T241" s="85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148</v>
      </c>
      <c r="AU241" s="17" t="s">
        <v>86</v>
      </c>
    </row>
    <row r="242" s="12" customFormat="1" ht="22.8" customHeight="1">
      <c r="A242" s="12"/>
      <c r="B242" s="188"/>
      <c r="C242" s="189"/>
      <c r="D242" s="190" t="s">
        <v>75</v>
      </c>
      <c r="E242" s="202" t="s">
        <v>422</v>
      </c>
      <c r="F242" s="202" t="s">
        <v>423</v>
      </c>
      <c r="G242" s="189"/>
      <c r="H242" s="189"/>
      <c r="I242" s="192"/>
      <c r="J242" s="203">
        <f>BK242</f>
        <v>0</v>
      </c>
      <c r="K242" s="189"/>
      <c r="L242" s="194"/>
      <c r="M242" s="195"/>
      <c r="N242" s="196"/>
      <c r="O242" s="196"/>
      <c r="P242" s="197">
        <f>SUM(P243:P252)</f>
        <v>0</v>
      </c>
      <c r="Q242" s="196"/>
      <c r="R242" s="197">
        <f>SUM(R243:R252)</f>
        <v>0.00198</v>
      </c>
      <c r="S242" s="196"/>
      <c r="T242" s="198">
        <f>SUM(T243:T252)</f>
        <v>0.0040000000000000001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199" t="s">
        <v>86</v>
      </c>
      <c r="AT242" s="200" t="s">
        <v>75</v>
      </c>
      <c r="AU242" s="200" t="s">
        <v>84</v>
      </c>
      <c r="AY242" s="199" t="s">
        <v>138</v>
      </c>
      <c r="BK242" s="201">
        <f>SUM(BK243:BK252)</f>
        <v>0</v>
      </c>
    </row>
    <row r="243" s="2" customFormat="1" ht="16.5" customHeight="1">
      <c r="A243" s="38"/>
      <c r="B243" s="39"/>
      <c r="C243" s="204" t="s">
        <v>424</v>
      </c>
      <c r="D243" s="204" t="s">
        <v>141</v>
      </c>
      <c r="E243" s="205" t="s">
        <v>425</v>
      </c>
      <c r="F243" s="206" t="s">
        <v>426</v>
      </c>
      <c r="G243" s="207" t="s">
        <v>201</v>
      </c>
      <c r="H243" s="208">
        <v>4</v>
      </c>
      <c r="I243" s="209"/>
      <c r="J243" s="210">
        <f>ROUND(I243*H243,2)</f>
        <v>0</v>
      </c>
      <c r="K243" s="206" t="s">
        <v>19</v>
      </c>
      <c r="L243" s="44"/>
      <c r="M243" s="211" t="s">
        <v>19</v>
      </c>
      <c r="N243" s="212" t="s">
        <v>47</v>
      </c>
      <c r="O243" s="84"/>
      <c r="P243" s="213">
        <f>O243*H243</f>
        <v>0</v>
      </c>
      <c r="Q243" s="213">
        <v>2.0000000000000002E-05</v>
      </c>
      <c r="R243" s="213">
        <f>Q243*H243</f>
        <v>8.0000000000000007E-05</v>
      </c>
      <c r="S243" s="213">
        <v>0.001</v>
      </c>
      <c r="T243" s="214">
        <f>S243*H243</f>
        <v>0.0040000000000000001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15" t="s">
        <v>235</v>
      </c>
      <c r="AT243" s="215" t="s">
        <v>141</v>
      </c>
      <c r="AU243" s="215" t="s">
        <v>86</v>
      </c>
      <c r="AY243" s="17" t="s">
        <v>138</v>
      </c>
      <c r="BE243" s="216">
        <f>IF(N243="základní",J243,0)</f>
        <v>0</v>
      </c>
      <c r="BF243" s="216">
        <f>IF(N243="snížená",J243,0)</f>
        <v>0</v>
      </c>
      <c r="BG243" s="216">
        <f>IF(N243="zákl. přenesená",J243,0)</f>
        <v>0</v>
      </c>
      <c r="BH243" s="216">
        <f>IF(N243="sníž. přenesená",J243,0)</f>
        <v>0</v>
      </c>
      <c r="BI243" s="216">
        <f>IF(N243="nulová",J243,0)</f>
        <v>0</v>
      </c>
      <c r="BJ243" s="17" t="s">
        <v>84</v>
      </c>
      <c r="BK243" s="216">
        <f>ROUND(I243*H243,2)</f>
        <v>0</v>
      </c>
      <c r="BL243" s="17" t="s">
        <v>235</v>
      </c>
      <c r="BM243" s="215" t="s">
        <v>427</v>
      </c>
    </row>
    <row r="244" s="2" customFormat="1">
      <c r="A244" s="38"/>
      <c r="B244" s="39"/>
      <c r="C244" s="40"/>
      <c r="D244" s="217" t="s">
        <v>148</v>
      </c>
      <c r="E244" s="40"/>
      <c r="F244" s="218" t="s">
        <v>426</v>
      </c>
      <c r="G244" s="40"/>
      <c r="H244" s="40"/>
      <c r="I244" s="219"/>
      <c r="J244" s="40"/>
      <c r="K244" s="40"/>
      <c r="L244" s="44"/>
      <c r="M244" s="220"/>
      <c r="N244" s="221"/>
      <c r="O244" s="84"/>
      <c r="P244" s="84"/>
      <c r="Q244" s="84"/>
      <c r="R244" s="84"/>
      <c r="S244" s="84"/>
      <c r="T244" s="85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7" t="s">
        <v>148</v>
      </c>
      <c r="AU244" s="17" t="s">
        <v>86</v>
      </c>
    </row>
    <row r="245" s="2" customFormat="1" ht="16.5" customHeight="1">
      <c r="A245" s="38"/>
      <c r="B245" s="39"/>
      <c r="C245" s="204" t="s">
        <v>428</v>
      </c>
      <c r="D245" s="204" t="s">
        <v>141</v>
      </c>
      <c r="E245" s="205" t="s">
        <v>429</v>
      </c>
      <c r="F245" s="206" t="s">
        <v>430</v>
      </c>
      <c r="G245" s="207" t="s">
        <v>201</v>
      </c>
      <c r="H245" s="208">
        <v>4</v>
      </c>
      <c r="I245" s="209"/>
      <c r="J245" s="210">
        <f>ROUND(I245*H245,2)</f>
        <v>0</v>
      </c>
      <c r="K245" s="206" t="s">
        <v>19</v>
      </c>
      <c r="L245" s="44"/>
      <c r="M245" s="211" t="s">
        <v>19</v>
      </c>
      <c r="N245" s="212" t="s">
        <v>47</v>
      </c>
      <c r="O245" s="84"/>
      <c r="P245" s="213">
        <f>O245*H245</f>
        <v>0</v>
      </c>
      <c r="Q245" s="213">
        <v>0.00046000000000000001</v>
      </c>
      <c r="R245" s="213">
        <f>Q245*H245</f>
        <v>0.0018400000000000001</v>
      </c>
      <c r="S245" s="213">
        <v>0</v>
      </c>
      <c r="T245" s="214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15" t="s">
        <v>235</v>
      </c>
      <c r="AT245" s="215" t="s">
        <v>141</v>
      </c>
      <c r="AU245" s="215" t="s">
        <v>86</v>
      </c>
      <c r="AY245" s="17" t="s">
        <v>138</v>
      </c>
      <c r="BE245" s="216">
        <f>IF(N245="základní",J245,0)</f>
        <v>0</v>
      </c>
      <c r="BF245" s="216">
        <f>IF(N245="snížená",J245,0)</f>
        <v>0</v>
      </c>
      <c r="BG245" s="216">
        <f>IF(N245="zákl. přenesená",J245,0)</f>
        <v>0</v>
      </c>
      <c r="BH245" s="216">
        <f>IF(N245="sníž. přenesená",J245,0)</f>
        <v>0</v>
      </c>
      <c r="BI245" s="216">
        <f>IF(N245="nulová",J245,0)</f>
        <v>0</v>
      </c>
      <c r="BJ245" s="17" t="s">
        <v>84</v>
      </c>
      <c r="BK245" s="216">
        <f>ROUND(I245*H245,2)</f>
        <v>0</v>
      </c>
      <c r="BL245" s="17" t="s">
        <v>235</v>
      </c>
      <c r="BM245" s="215" t="s">
        <v>431</v>
      </c>
    </row>
    <row r="246" s="2" customFormat="1">
      <c r="A246" s="38"/>
      <c r="B246" s="39"/>
      <c r="C246" s="40"/>
      <c r="D246" s="217" t="s">
        <v>148</v>
      </c>
      <c r="E246" s="40"/>
      <c r="F246" s="218" t="s">
        <v>430</v>
      </c>
      <c r="G246" s="40"/>
      <c r="H246" s="40"/>
      <c r="I246" s="219"/>
      <c r="J246" s="40"/>
      <c r="K246" s="40"/>
      <c r="L246" s="44"/>
      <c r="M246" s="220"/>
      <c r="N246" s="221"/>
      <c r="O246" s="84"/>
      <c r="P246" s="84"/>
      <c r="Q246" s="84"/>
      <c r="R246" s="84"/>
      <c r="S246" s="84"/>
      <c r="T246" s="85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148</v>
      </c>
      <c r="AU246" s="17" t="s">
        <v>86</v>
      </c>
    </row>
    <row r="247" s="2" customFormat="1" ht="16.5" customHeight="1">
      <c r="A247" s="38"/>
      <c r="B247" s="39"/>
      <c r="C247" s="204" t="s">
        <v>432</v>
      </c>
      <c r="D247" s="204" t="s">
        <v>141</v>
      </c>
      <c r="E247" s="205" t="s">
        <v>433</v>
      </c>
      <c r="F247" s="206" t="s">
        <v>434</v>
      </c>
      <c r="G247" s="207" t="s">
        <v>201</v>
      </c>
      <c r="H247" s="208">
        <v>4</v>
      </c>
      <c r="I247" s="209"/>
      <c r="J247" s="210">
        <f>ROUND(I247*H247,2)</f>
        <v>0</v>
      </c>
      <c r="K247" s="206" t="s">
        <v>19</v>
      </c>
      <c r="L247" s="44"/>
      <c r="M247" s="211" t="s">
        <v>19</v>
      </c>
      <c r="N247" s="212" t="s">
        <v>47</v>
      </c>
      <c r="O247" s="84"/>
      <c r="P247" s="213">
        <f>O247*H247</f>
        <v>0</v>
      </c>
      <c r="Q247" s="213">
        <v>0</v>
      </c>
      <c r="R247" s="213">
        <f>Q247*H247</f>
        <v>0</v>
      </c>
      <c r="S247" s="213">
        <v>0</v>
      </c>
      <c r="T247" s="214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15" t="s">
        <v>235</v>
      </c>
      <c r="AT247" s="215" t="s">
        <v>141</v>
      </c>
      <c r="AU247" s="215" t="s">
        <v>86</v>
      </c>
      <c r="AY247" s="17" t="s">
        <v>138</v>
      </c>
      <c r="BE247" s="216">
        <f>IF(N247="základní",J247,0)</f>
        <v>0</v>
      </c>
      <c r="BF247" s="216">
        <f>IF(N247="snížená",J247,0)</f>
        <v>0</v>
      </c>
      <c r="BG247" s="216">
        <f>IF(N247="zákl. přenesená",J247,0)</f>
        <v>0</v>
      </c>
      <c r="BH247" s="216">
        <f>IF(N247="sníž. přenesená",J247,0)</f>
        <v>0</v>
      </c>
      <c r="BI247" s="216">
        <f>IF(N247="nulová",J247,0)</f>
        <v>0</v>
      </c>
      <c r="BJ247" s="17" t="s">
        <v>84</v>
      </c>
      <c r="BK247" s="216">
        <f>ROUND(I247*H247,2)</f>
        <v>0</v>
      </c>
      <c r="BL247" s="17" t="s">
        <v>235</v>
      </c>
      <c r="BM247" s="215" t="s">
        <v>435</v>
      </c>
    </row>
    <row r="248" s="2" customFormat="1">
      <c r="A248" s="38"/>
      <c r="B248" s="39"/>
      <c r="C248" s="40"/>
      <c r="D248" s="217" t="s">
        <v>148</v>
      </c>
      <c r="E248" s="40"/>
      <c r="F248" s="218" t="s">
        <v>434</v>
      </c>
      <c r="G248" s="40"/>
      <c r="H248" s="40"/>
      <c r="I248" s="219"/>
      <c r="J248" s="40"/>
      <c r="K248" s="40"/>
      <c r="L248" s="44"/>
      <c r="M248" s="220"/>
      <c r="N248" s="221"/>
      <c r="O248" s="84"/>
      <c r="P248" s="84"/>
      <c r="Q248" s="84"/>
      <c r="R248" s="84"/>
      <c r="S248" s="84"/>
      <c r="T248" s="85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148</v>
      </c>
      <c r="AU248" s="17" t="s">
        <v>86</v>
      </c>
    </row>
    <row r="249" s="2" customFormat="1" ht="21.75" customHeight="1">
      <c r="A249" s="38"/>
      <c r="B249" s="39"/>
      <c r="C249" s="204" t="s">
        <v>436</v>
      </c>
      <c r="D249" s="204" t="s">
        <v>141</v>
      </c>
      <c r="E249" s="205" t="s">
        <v>437</v>
      </c>
      <c r="F249" s="206" t="s">
        <v>438</v>
      </c>
      <c r="G249" s="207" t="s">
        <v>185</v>
      </c>
      <c r="H249" s="208">
        <v>2</v>
      </c>
      <c r="I249" s="209"/>
      <c r="J249" s="210">
        <f>ROUND(I249*H249,2)</f>
        <v>0</v>
      </c>
      <c r="K249" s="206" t="s">
        <v>19</v>
      </c>
      <c r="L249" s="44"/>
      <c r="M249" s="211" t="s">
        <v>19</v>
      </c>
      <c r="N249" s="212" t="s">
        <v>47</v>
      </c>
      <c r="O249" s="84"/>
      <c r="P249" s="213">
        <f>O249*H249</f>
        <v>0</v>
      </c>
      <c r="Q249" s="213">
        <v>3.0000000000000001E-05</v>
      </c>
      <c r="R249" s="213">
        <f>Q249*H249</f>
        <v>6.0000000000000002E-05</v>
      </c>
      <c r="S249" s="213">
        <v>0</v>
      </c>
      <c r="T249" s="214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15" t="s">
        <v>235</v>
      </c>
      <c r="AT249" s="215" t="s">
        <v>141</v>
      </c>
      <c r="AU249" s="215" t="s">
        <v>86</v>
      </c>
      <c r="AY249" s="17" t="s">
        <v>138</v>
      </c>
      <c r="BE249" s="216">
        <f>IF(N249="základní",J249,0)</f>
        <v>0</v>
      </c>
      <c r="BF249" s="216">
        <f>IF(N249="snížená",J249,0)</f>
        <v>0</v>
      </c>
      <c r="BG249" s="216">
        <f>IF(N249="zákl. přenesená",J249,0)</f>
        <v>0</v>
      </c>
      <c r="BH249" s="216">
        <f>IF(N249="sníž. přenesená",J249,0)</f>
        <v>0</v>
      </c>
      <c r="BI249" s="216">
        <f>IF(N249="nulová",J249,0)</f>
        <v>0</v>
      </c>
      <c r="BJ249" s="17" t="s">
        <v>84</v>
      </c>
      <c r="BK249" s="216">
        <f>ROUND(I249*H249,2)</f>
        <v>0</v>
      </c>
      <c r="BL249" s="17" t="s">
        <v>235</v>
      </c>
      <c r="BM249" s="215" t="s">
        <v>439</v>
      </c>
    </row>
    <row r="250" s="2" customFormat="1">
      <c r="A250" s="38"/>
      <c r="B250" s="39"/>
      <c r="C250" s="40"/>
      <c r="D250" s="217" t="s">
        <v>148</v>
      </c>
      <c r="E250" s="40"/>
      <c r="F250" s="218" t="s">
        <v>438</v>
      </c>
      <c r="G250" s="40"/>
      <c r="H250" s="40"/>
      <c r="I250" s="219"/>
      <c r="J250" s="40"/>
      <c r="K250" s="40"/>
      <c r="L250" s="44"/>
      <c r="M250" s="220"/>
      <c r="N250" s="221"/>
      <c r="O250" s="84"/>
      <c r="P250" s="84"/>
      <c r="Q250" s="84"/>
      <c r="R250" s="84"/>
      <c r="S250" s="84"/>
      <c r="T250" s="85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7" t="s">
        <v>148</v>
      </c>
      <c r="AU250" s="17" t="s">
        <v>86</v>
      </c>
    </row>
    <row r="251" s="2" customFormat="1" ht="24.15" customHeight="1">
      <c r="A251" s="38"/>
      <c r="B251" s="39"/>
      <c r="C251" s="204" t="s">
        <v>440</v>
      </c>
      <c r="D251" s="204" t="s">
        <v>141</v>
      </c>
      <c r="E251" s="205" t="s">
        <v>441</v>
      </c>
      <c r="F251" s="206" t="s">
        <v>442</v>
      </c>
      <c r="G251" s="207" t="s">
        <v>246</v>
      </c>
      <c r="H251" s="208">
        <v>0.10000000000000001</v>
      </c>
      <c r="I251" s="209"/>
      <c r="J251" s="210">
        <f>ROUND(I251*H251,2)</f>
        <v>0</v>
      </c>
      <c r="K251" s="206" t="s">
        <v>19</v>
      </c>
      <c r="L251" s="44"/>
      <c r="M251" s="211" t="s">
        <v>19</v>
      </c>
      <c r="N251" s="212" t="s">
        <v>47</v>
      </c>
      <c r="O251" s="84"/>
      <c r="P251" s="213">
        <f>O251*H251</f>
        <v>0</v>
      </c>
      <c r="Q251" s="213">
        <v>0</v>
      </c>
      <c r="R251" s="213">
        <f>Q251*H251</f>
        <v>0</v>
      </c>
      <c r="S251" s="213">
        <v>0</v>
      </c>
      <c r="T251" s="214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15" t="s">
        <v>235</v>
      </c>
      <c r="AT251" s="215" t="s">
        <v>141</v>
      </c>
      <c r="AU251" s="215" t="s">
        <v>86</v>
      </c>
      <c r="AY251" s="17" t="s">
        <v>138</v>
      </c>
      <c r="BE251" s="216">
        <f>IF(N251="základní",J251,0)</f>
        <v>0</v>
      </c>
      <c r="BF251" s="216">
        <f>IF(N251="snížená",J251,0)</f>
        <v>0</v>
      </c>
      <c r="BG251" s="216">
        <f>IF(N251="zákl. přenesená",J251,0)</f>
        <v>0</v>
      </c>
      <c r="BH251" s="216">
        <f>IF(N251="sníž. přenesená",J251,0)</f>
        <v>0</v>
      </c>
      <c r="BI251" s="216">
        <f>IF(N251="nulová",J251,0)</f>
        <v>0</v>
      </c>
      <c r="BJ251" s="17" t="s">
        <v>84</v>
      </c>
      <c r="BK251" s="216">
        <f>ROUND(I251*H251,2)</f>
        <v>0</v>
      </c>
      <c r="BL251" s="17" t="s">
        <v>235</v>
      </c>
      <c r="BM251" s="215" t="s">
        <v>443</v>
      </c>
    </row>
    <row r="252" s="2" customFormat="1">
      <c r="A252" s="38"/>
      <c r="B252" s="39"/>
      <c r="C252" s="40"/>
      <c r="D252" s="217" t="s">
        <v>148</v>
      </c>
      <c r="E252" s="40"/>
      <c r="F252" s="218" t="s">
        <v>442</v>
      </c>
      <c r="G252" s="40"/>
      <c r="H252" s="40"/>
      <c r="I252" s="219"/>
      <c r="J252" s="40"/>
      <c r="K252" s="40"/>
      <c r="L252" s="44"/>
      <c r="M252" s="220"/>
      <c r="N252" s="221"/>
      <c r="O252" s="84"/>
      <c r="P252" s="84"/>
      <c r="Q252" s="84"/>
      <c r="R252" s="84"/>
      <c r="S252" s="84"/>
      <c r="T252" s="85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148</v>
      </c>
      <c r="AU252" s="17" t="s">
        <v>86</v>
      </c>
    </row>
    <row r="253" s="12" customFormat="1" ht="22.8" customHeight="1">
      <c r="A253" s="12"/>
      <c r="B253" s="188"/>
      <c r="C253" s="189"/>
      <c r="D253" s="190" t="s">
        <v>75</v>
      </c>
      <c r="E253" s="202" t="s">
        <v>444</v>
      </c>
      <c r="F253" s="202" t="s">
        <v>445</v>
      </c>
      <c r="G253" s="189"/>
      <c r="H253" s="189"/>
      <c r="I253" s="192"/>
      <c r="J253" s="203">
        <f>BK253</f>
        <v>0</v>
      </c>
      <c r="K253" s="189"/>
      <c r="L253" s="194"/>
      <c r="M253" s="195"/>
      <c r="N253" s="196"/>
      <c r="O253" s="196"/>
      <c r="P253" s="197">
        <f>SUM(P254:P265)</f>
        <v>0</v>
      </c>
      <c r="Q253" s="196"/>
      <c r="R253" s="197">
        <f>SUM(R254:R265)</f>
        <v>0.0012800000000000001</v>
      </c>
      <c r="S253" s="196"/>
      <c r="T253" s="198">
        <f>SUM(T254:T265)</f>
        <v>0.0044000000000000003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199" t="s">
        <v>86</v>
      </c>
      <c r="AT253" s="200" t="s">
        <v>75</v>
      </c>
      <c r="AU253" s="200" t="s">
        <v>84</v>
      </c>
      <c r="AY253" s="199" t="s">
        <v>138</v>
      </c>
      <c r="BK253" s="201">
        <f>SUM(BK254:BK265)</f>
        <v>0</v>
      </c>
    </row>
    <row r="254" s="2" customFormat="1" ht="16.5" customHeight="1">
      <c r="A254" s="38"/>
      <c r="B254" s="39"/>
      <c r="C254" s="204" t="s">
        <v>446</v>
      </c>
      <c r="D254" s="204" t="s">
        <v>141</v>
      </c>
      <c r="E254" s="205" t="s">
        <v>447</v>
      </c>
      <c r="F254" s="206" t="s">
        <v>448</v>
      </c>
      <c r="G254" s="207" t="s">
        <v>185</v>
      </c>
      <c r="H254" s="208">
        <v>4</v>
      </c>
      <c r="I254" s="209"/>
      <c r="J254" s="210">
        <f>ROUND(I254*H254,2)</f>
        <v>0</v>
      </c>
      <c r="K254" s="206" t="s">
        <v>19</v>
      </c>
      <c r="L254" s="44"/>
      <c r="M254" s="211" t="s">
        <v>19</v>
      </c>
      <c r="N254" s="212" t="s">
        <v>47</v>
      </c>
      <c r="O254" s="84"/>
      <c r="P254" s="213">
        <f>O254*H254</f>
        <v>0</v>
      </c>
      <c r="Q254" s="213">
        <v>6.0000000000000002E-05</v>
      </c>
      <c r="R254" s="213">
        <f>Q254*H254</f>
        <v>0.00024000000000000001</v>
      </c>
      <c r="S254" s="213">
        <v>0.0011000000000000001</v>
      </c>
      <c r="T254" s="214">
        <f>S254*H254</f>
        <v>0.0044000000000000003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15" t="s">
        <v>235</v>
      </c>
      <c r="AT254" s="215" t="s">
        <v>141</v>
      </c>
      <c r="AU254" s="215" t="s">
        <v>86</v>
      </c>
      <c r="AY254" s="17" t="s">
        <v>138</v>
      </c>
      <c r="BE254" s="216">
        <f>IF(N254="základní",J254,0)</f>
        <v>0</v>
      </c>
      <c r="BF254" s="216">
        <f>IF(N254="snížená",J254,0)</f>
        <v>0</v>
      </c>
      <c r="BG254" s="216">
        <f>IF(N254="zákl. přenesená",J254,0)</f>
        <v>0</v>
      </c>
      <c r="BH254" s="216">
        <f>IF(N254="sníž. přenesená",J254,0)</f>
        <v>0</v>
      </c>
      <c r="BI254" s="216">
        <f>IF(N254="nulová",J254,0)</f>
        <v>0</v>
      </c>
      <c r="BJ254" s="17" t="s">
        <v>84</v>
      </c>
      <c r="BK254" s="216">
        <f>ROUND(I254*H254,2)</f>
        <v>0</v>
      </c>
      <c r="BL254" s="17" t="s">
        <v>235</v>
      </c>
      <c r="BM254" s="215" t="s">
        <v>449</v>
      </c>
    </row>
    <row r="255" s="2" customFormat="1">
      <c r="A255" s="38"/>
      <c r="B255" s="39"/>
      <c r="C255" s="40"/>
      <c r="D255" s="217" t="s">
        <v>148</v>
      </c>
      <c r="E255" s="40"/>
      <c r="F255" s="218" t="s">
        <v>448</v>
      </c>
      <c r="G255" s="40"/>
      <c r="H255" s="40"/>
      <c r="I255" s="219"/>
      <c r="J255" s="40"/>
      <c r="K255" s="40"/>
      <c r="L255" s="44"/>
      <c r="M255" s="220"/>
      <c r="N255" s="221"/>
      <c r="O255" s="84"/>
      <c r="P255" s="84"/>
      <c r="Q255" s="84"/>
      <c r="R255" s="84"/>
      <c r="S255" s="84"/>
      <c r="T255" s="85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148</v>
      </c>
      <c r="AU255" s="17" t="s">
        <v>86</v>
      </c>
    </row>
    <row r="256" s="2" customFormat="1" ht="16.5" customHeight="1">
      <c r="A256" s="38"/>
      <c r="B256" s="39"/>
      <c r="C256" s="204" t="s">
        <v>450</v>
      </c>
      <c r="D256" s="204" t="s">
        <v>141</v>
      </c>
      <c r="E256" s="205" t="s">
        <v>451</v>
      </c>
      <c r="F256" s="206" t="s">
        <v>452</v>
      </c>
      <c r="G256" s="207" t="s">
        <v>185</v>
      </c>
      <c r="H256" s="208">
        <v>4</v>
      </c>
      <c r="I256" s="209"/>
      <c r="J256" s="210">
        <f>ROUND(I256*H256,2)</f>
        <v>0</v>
      </c>
      <c r="K256" s="206" t="s">
        <v>19</v>
      </c>
      <c r="L256" s="44"/>
      <c r="M256" s="211" t="s">
        <v>19</v>
      </c>
      <c r="N256" s="212" t="s">
        <v>47</v>
      </c>
      <c r="O256" s="84"/>
      <c r="P256" s="213">
        <f>O256*H256</f>
        <v>0</v>
      </c>
      <c r="Q256" s="213">
        <v>3.0000000000000001E-05</v>
      </c>
      <c r="R256" s="213">
        <f>Q256*H256</f>
        <v>0.00012</v>
      </c>
      <c r="S256" s="213">
        <v>0</v>
      </c>
      <c r="T256" s="214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15" t="s">
        <v>235</v>
      </c>
      <c r="AT256" s="215" t="s">
        <v>141</v>
      </c>
      <c r="AU256" s="215" t="s">
        <v>86</v>
      </c>
      <c r="AY256" s="17" t="s">
        <v>138</v>
      </c>
      <c r="BE256" s="216">
        <f>IF(N256="základní",J256,0)</f>
        <v>0</v>
      </c>
      <c r="BF256" s="216">
        <f>IF(N256="snížená",J256,0)</f>
        <v>0</v>
      </c>
      <c r="BG256" s="216">
        <f>IF(N256="zákl. přenesená",J256,0)</f>
        <v>0</v>
      </c>
      <c r="BH256" s="216">
        <f>IF(N256="sníž. přenesená",J256,0)</f>
        <v>0</v>
      </c>
      <c r="BI256" s="216">
        <f>IF(N256="nulová",J256,0)</f>
        <v>0</v>
      </c>
      <c r="BJ256" s="17" t="s">
        <v>84</v>
      </c>
      <c r="BK256" s="216">
        <f>ROUND(I256*H256,2)</f>
        <v>0</v>
      </c>
      <c r="BL256" s="17" t="s">
        <v>235</v>
      </c>
      <c r="BM256" s="215" t="s">
        <v>453</v>
      </c>
    </row>
    <row r="257" s="2" customFormat="1">
      <c r="A257" s="38"/>
      <c r="B257" s="39"/>
      <c r="C257" s="40"/>
      <c r="D257" s="217" t="s">
        <v>148</v>
      </c>
      <c r="E257" s="40"/>
      <c r="F257" s="218" t="s">
        <v>452</v>
      </c>
      <c r="G257" s="40"/>
      <c r="H257" s="40"/>
      <c r="I257" s="219"/>
      <c r="J257" s="40"/>
      <c r="K257" s="40"/>
      <c r="L257" s="44"/>
      <c r="M257" s="220"/>
      <c r="N257" s="221"/>
      <c r="O257" s="84"/>
      <c r="P257" s="84"/>
      <c r="Q257" s="84"/>
      <c r="R257" s="84"/>
      <c r="S257" s="84"/>
      <c r="T257" s="85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148</v>
      </c>
      <c r="AU257" s="17" t="s">
        <v>86</v>
      </c>
    </row>
    <row r="258" s="2" customFormat="1" ht="16.5" customHeight="1">
      <c r="A258" s="38"/>
      <c r="B258" s="39"/>
      <c r="C258" s="235" t="s">
        <v>454</v>
      </c>
      <c r="D258" s="235" t="s">
        <v>190</v>
      </c>
      <c r="E258" s="236" t="s">
        <v>455</v>
      </c>
      <c r="F258" s="237" t="s">
        <v>456</v>
      </c>
      <c r="G258" s="238" t="s">
        <v>185</v>
      </c>
      <c r="H258" s="239">
        <v>2</v>
      </c>
      <c r="I258" s="240"/>
      <c r="J258" s="241">
        <f>ROUND(I258*H258,2)</f>
        <v>0</v>
      </c>
      <c r="K258" s="237" t="s">
        <v>19</v>
      </c>
      <c r="L258" s="242"/>
      <c r="M258" s="243" t="s">
        <v>19</v>
      </c>
      <c r="N258" s="244" t="s">
        <v>47</v>
      </c>
      <c r="O258" s="84"/>
      <c r="P258" s="213">
        <f>O258*H258</f>
        <v>0</v>
      </c>
      <c r="Q258" s="213">
        <v>0.00020000000000000001</v>
      </c>
      <c r="R258" s="213">
        <f>Q258*H258</f>
        <v>0.00040000000000000002</v>
      </c>
      <c r="S258" s="213">
        <v>0</v>
      </c>
      <c r="T258" s="214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15" t="s">
        <v>457</v>
      </c>
      <c r="AT258" s="215" t="s">
        <v>190</v>
      </c>
      <c r="AU258" s="215" t="s">
        <v>86</v>
      </c>
      <c r="AY258" s="17" t="s">
        <v>138</v>
      </c>
      <c r="BE258" s="216">
        <f>IF(N258="základní",J258,0)</f>
        <v>0</v>
      </c>
      <c r="BF258" s="216">
        <f>IF(N258="snížená",J258,0)</f>
        <v>0</v>
      </c>
      <c r="BG258" s="216">
        <f>IF(N258="zákl. přenesená",J258,0)</f>
        <v>0</v>
      </c>
      <c r="BH258" s="216">
        <f>IF(N258="sníž. přenesená",J258,0)</f>
        <v>0</v>
      </c>
      <c r="BI258" s="216">
        <f>IF(N258="nulová",J258,0)</f>
        <v>0</v>
      </c>
      <c r="BJ258" s="17" t="s">
        <v>84</v>
      </c>
      <c r="BK258" s="216">
        <f>ROUND(I258*H258,2)</f>
        <v>0</v>
      </c>
      <c r="BL258" s="17" t="s">
        <v>235</v>
      </c>
      <c r="BM258" s="215" t="s">
        <v>458</v>
      </c>
    </row>
    <row r="259" s="2" customFormat="1">
      <c r="A259" s="38"/>
      <c r="B259" s="39"/>
      <c r="C259" s="40"/>
      <c r="D259" s="217" t="s">
        <v>148</v>
      </c>
      <c r="E259" s="40"/>
      <c r="F259" s="218" t="s">
        <v>456</v>
      </c>
      <c r="G259" s="40"/>
      <c r="H259" s="40"/>
      <c r="I259" s="219"/>
      <c r="J259" s="40"/>
      <c r="K259" s="40"/>
      <c r="L259" s="44"/>
      <c r="M259" s="220"/>
      <c r="N259" s="221"/>
      <c r="O259" s="84"/>
      <c r="P259" s="84"/>
      <c r="Q259" s="84"/>
      <c r="R259" s="84"/>
      <c r="S259" s="84"/>
      <c r="T259" s="85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T259" s="17" t="s">
        <v>148</v>
      </c>
      <c r="AU259" s="17" t="s">
        <v>86</v>
      </c>
    </row>
    <row r="260" s="2" customFormat="1" ht="16.5" customHeight="1">
      <c r="A260" s="38"/>
      <c r="B260" s="39"/>
      <c r="C260" s="235" t="s">
        <v>459</v>
      </c>
      <c r="D260" s="235" t="s">
        <v>190</v>
      </c>
      <c r="E260" s="236" t="s">
        <v>460</v>
      </c>
      <c r="F260" s="237" t="s">
        <v>461</v>
      </c>
      <c r="G260" s="238" t="s">
        <v>185</v>
      </c>
      <c r="H260" s="239">
        <v>2</v>
      </c>
      <c r="I260" s="240"/>
      <c r="J260" s="241">
        <f>ROUND(I260*H260,2)</f>
        <v>0</v>
      </c>
      <c r="K260" s="237" t="s">
        <v>19</v>
      </c>
      <c r="L260" s="242"/>
      <c r="M260" s="243" t="s">
        <v>19</v>
      </c>
      <c r="N260" s="244" t="s">
        <v>47</v>
      </c>
      <c r="O260" s="84"/>
      <c r="P260" s="213">
        <f>O260*H260</f>
        <v>0</v>
      </c>
      <c r="Q260" s="213">
        <v>0</v>
      </c>
      <c r="R260" s="213">
        <f>Q260*H260</f>
        <v>0</v>
      </c>
      <c r="S260" s="213">
        <v>0</v>
      </c>
      <c r="T260" s="214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15" t="s">
        <v>457</v>
      </c>
      <c r="AT260" s="215" t="s">
        <v>190</v>
      </c>
      <c r="AU260" s="215" t="s">
        <v>86</v>
      </c>
      <c r="AY260" s="17" t="s">
        <v>138</v>
      </c>
      <c r="BE260" s="216">
        <f>IF(N260="základní",J260,0)</f>
        <v>0</v>
      </c>
      <c r="BF260" s="216">
        <f>IF(N260="snížená",J260,0)</f>
        <v>0</v>
      </c>
      <c r="BG260" s="216">
        <f>IF(N260="zákl. přenesená",J260,0)</f>
        <v>0</v>
      </c>
      <c r="BH260" s="216">
        <f>IF(N260="sníž. přenesená",J260,0)</f>
        <v>0</v>
      </c>
      <c r="BI260" s="216">
        <f>IF(N260="nulová",J260,0)</f>
        <v>0</v>
      </c>
      <c r="BJ260" s="17" t="s">
        <v>84</v>
      </c>
      <c r="BK260" s="216">
        <f>ROUND(I260*H260,2)</f>
        <v>0</v>
      </c>
      <c r="BL260" s="17" t="s">
        <v>235</v>
      </c>
      <c r="BM260" s="215" t="s">
        <v>462</v>
      </c>
    </row>
    <row r="261" s="2" customFormat="1">
      <c r="A261" s="38"/>
      <c r="B261" s="39"/>
      <c r="C261" s="40"/>
      <c r="D261" s="217" t="s">
        <v>148</v>
      </c>
      <c r="E261" s="40"/>
      <c r="F261" s="218" t="s">
        <v>461</v>
      </c>
      <c r="G261" s="40"/>
      <c r="H261" s="40"/>
      <c r="I261" s="219"/>
      <c r="J261" s="40"/>
      <c r="K261" s="40"/>
      <c r="L261" s="44"/>
      <c r="M261" s="220"/>
      <c r="N261" s="221"/>
      <c r="O261" s="84"/>
      <c r="P261" s="84"/>
      <c r="Q261" s="84"/>
      <c r="R261" s="84"/>
      <c r="S261" s="84"/>
      <c r="T261" s="85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148</v>
      </c>
      <c r="AU261" s="17" t="s">
        <v>86</v>
      </c>
    </row>
    <row r="262" s="2" customFormat="1" ht="16.5" customHeight="1">
      <c r="A262" s="38"/>
      <c r="B262" s="39"/>
      <c r="C262" s="204" t="s">
        <v>463</v>
      </c>
      <c r="D262" s="204" t="s">
        <v>141</v>
      </c>
      <c r="E262" s="205" t="s">
        <v>464</v>
      </c>
      <c r="F262" s="206" t="s">
        <v>465</v>
      </c>
      <c r="G262" s="207" t="s">
        <v>185</v>
      </c>
      <c r="H262" s="208">
        <v>2</v>
      </c>
      <c r="I262" s="209"/>
      <c r="J262" s="210">
        <f>ROUND(I262*H262,2)</f>
        <v>0</v>
      </c>
      <c r="K262" s="206" t="s">
        <v>19</v>
      </c>
      <c r="L262" s="44"/>
      <c r="M262" s="211" t="s">
        <v>19</v>
      </c>
      <c r="N262" s="212" t="s">
        <v>47</v>
      </c>
      <c r="O262" s="84"/>
      <c r="P262" s="213">
        <f>O262*H262</f>
        <v>0</v>
      </c>
      <c r="Q262" s="213">
        <v>0.00025999999999999998</v>
      </c>
      <c r="R262" s="213">
        <f>Q262*H262</f>
        <v>0.00051999999999999995</v>
      </c>
      <c r="S262" s="213">
        <v>0</v>
      </c>
      <c r="T262" s="214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15" t="s">
        <v>235</v>
      </c>
      <c r="AT262" s="215" t="s">
        <v>141</v>
      </c>
      <c r="AU262" s="215" t="s">
        <v>86</v>
      </c>
      <c r="AY262" s="17" t="s">
        <v>138</v>
      </c>
      <c r="BE262" s="216">
        <f>IF(N262="základní",J262,0)</f>
        <v>0</v>
      </c>
      <c r="BF262" s="216">
        <f>IF(N262="snížená",J262,0)</f>
        <v>0</v>
      </c>
      <c r="BG262" s="216">
        <f>IF(N262="zákl. přenesená",J262,0)</f>
        <v>0</v>
      </c>
      <c r="BH262" s="216">
        <f>IF(N262="sníž. přenesená",J262,0)</f>
        <v>0</v>
      </c>
      <c r="BI262" s="216">
        <f>IF(N262="nulová",J262,0)</f>
        <v>0</v>
      </c>
      <c r="BJ262" s="17" t="s">
        <v>84</v>
      </c>
      <c r="BK262" s="216">
        <f>ROUND(I262*H262,2)</f>
        <v>0</v>
      </c>
      <c r="BL262" s="17" t="s">
        <v>235</v>
      </c>
      <c r="BM262" s="215" t="s">
        <v>466</v>
      </c>
    </row>
    <row r="263" s="2" customFormat="1">
      <c r="A263" s="38"/>
      <c r="B263" s="39"/>
      <c r="C263" s="40"/>
      <c r="D263" s="217" t="s">
        <v>148</v>
      </c>
      <c r="E263" s="40"/>
      <c r="F263" s="218" t="s">
        <v>465</v>
      </c>
      <c r="G263" s="40"/>
      <c r="H263" s="40"/>
      <c r="I263" s="219"/>
      <c r="J263" s="40"/>
      <c r="K263" s="40"/>
      <c r="L263" s="44"/>
      <c r="M263" s="220"/>
      <c r="N263" s="221"/>
      <c r="O263" s="84"/>
      <c r="P263" s="84"/>
      <c r="Q263" s="84"/>
      <c r="R263" s="84"/>
      <c r="S263" s="84"/>
      <c r="T263" s="85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T263" s="17" t="s">
        <v>148</v>
      </c>
      <c r="AU263" s="17" t="s">
        <v>86</v>
      </c>
    </row>
    <row r="264" s="2" customFormat="1" ht="24.15" customHeight="1">
      <c r="A264" s="38"/>
      <c r="B264" s="39"/>
      <c r="C264" s="204" t="s">
        <v>467</v>
      </c>
      <c r="D264" s="204" t="s">
        <v>141</v>
      </c>
      <c r="E264" s="205" t="s">
        <v>468</v>
      </c>
      <c r="F264" s="206" t="s">
        <v>469</v>
      </c>
      <c r="G264" s="207" t="s">
        <v>246</v>
      </c>
      <c r="H264" s="208">
        <v>0.20000000000000001</v>
      </c>
      <c r="I264" s="209"/>
      <c r="J264" s="210">
        <f>ROUND(I264*H264,2)</f>
        <v>0</v>
      </c>
      <c r="K264" s="206" t="s">
        <v>19</v>
      </c>
      <c r="L264" s="44"/>
      <c r="M264" s="211" t="s">
        <v>19</v>
      </c>
      <c r="N264" s="212" t="s">
        <v>47</v>
      </c>
      <c r="O264" s="84"/>
      <c r="P264" s="213">
        <f>O264*H264</f>
        <v>0</v>
      </c>
      <c r="Q264" s="213">
        <v>0</v>
      </c>
      <c r="R264" s="213">
        <f>Q264*H264</f>
        <v>0</v>
      </c>
      <c r="S264" s="213">
        <v>0</v>
      </c>
      <c r="T264" s="214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15" t="s">
        <v>235</v>
      </c>
      <c r="AT264" s="215" t="s">
        <v>141</v>
      </c>
      <c r="AU264" s="215" t="s">
        <v>86</v>
      </c>
      <c r="AY264" s="17" t="s">
        <v>138</v>
      </c>
      <c r="BE264" s="216">
        <f>IF(N264="základní",J264,0)</f>
        <v>0</v>
      </c>
      <c r="BF264" s="216">
        <f>IF(N264="snížená",J264,0)</f>
        <v>0</v>
      </c>
      <c r="BG264" s="216">
        <f>IF(N264="zákl. přenesená",J264,0)</f>
        <v>0</v>
      </c>
      <c r="BH264" s="216">
        <f>IF(N264="sníž. přenesená",J264,0)</f>
        <v>0</v>
      </c>
      <c r="BI264" s="216">
        <f>IF(N264="nulová",J264,0)</f>
        <v>0</v>
      </c>
      <c r="BJ264" s="17" t="s">
        <v>84</v>
      </c>
      <c r="BK264" s="216">
        <f>ROUND(I264*H264,2)</f>
        <v>0</v>
      </c>
      <c r="BL264" s="17" t="s">
        <v>235</v>
      </c>
      <c r="BM264" s="215" t="s">
        <v>470</v>
      </c>
    </row>
    <row r="265" s="2" customFormat="1">
      <c r="A265" s="38"/>
      <c r="B265" s="39"/>
      <c r="C265" s="40"/>
      <c r="D265" s="217" t="s">
        <v>148</v>
      </c>
      <c r="E265" s="40"/>
      <c r="F265" s="218" t="s">
        <v>469</v>
      </c>
      <c r="G265" s="40"/>
      <c r="H265" s="40"/>
      <c r="I265" s="219"/>
      <c r="J265" s="40"/>
      <c r="K265" s="40"/>
      <c r="L265" s="44"/>
      <c r="M265" s="220"/>
      <c r="N265" s="221"/>
      <c r="O265" s="84"/>
      <c r="P265" s="84"/>
      <c r="Q265" s="84"/>
      <c r="R265" s="84"/>
      <c r="S265" s="84"/>
      <c r="T265" s="85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7" t="s">
        <v>148</v>
      </c>
      <c r="AU265" s="17" t="s">
        <v>86</v>
      </c>
    </row>
    <row r="266" s="12" customFormat="1" ht="22.8" customHeight="1">
      <c r="A266" s="12"/>
      <c r="B266" s="188"/>
      <c r="C266" s="189"/>
      <c r="D266" s="190" t="s">
        <v>75</v>
      </c>
      <c r="E266" s="202" t="s">
        <v>471</v>
      </c>
      <c r="F266" s="202" t="s">
        <v>472</v>
      </c>
      <c r="G266" s="189"/>
      <c r="H266" s="189"/>
      <c r="I266" s="192"/>
      <c r="J266" s="203">
        <f>BK266</f>
        <v>0</v>
      </c>
      <c r="K266" s="189"/>
      <c r="L266" s="194"/>
      <c r="M266" s="195"/>
      <c r="N266" s="196"/>
      <c r="O266" s="196"/>
      <c r="P266" s="197">
        <f>SUM(P267:P284)</f>
        <v>0</v>
      </c>
      <c r="Q266" s="196"/>
      <c r="R266" s="197">
        <f>SUM(R267:R284)</f>
        <v>0.073179999999999995</v>
      </c>
      <c r="S266" s="196"/>
      <c r="T266" s="198">
        <f>SUM(T267:T284)</f>
        <v>0.028500000000000001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199" t="s">
        <v>86</v>
      </c>
      <c r="AT266" s="200" t="s">
        <v>75</v>
      </c>
      <c r="AU266" s="200" t="s">
        <v>84</v>
      </c>
      <c r="AY266" s="199" t="s">
        <v>138</v>
      </c>
      <c r="BK266" s="201">
        <f>SUM(BK267:BK284)</f>
        <v>0</v>
      </c>
    </row>
    <row r="267" s="2" customFormat="1" ht="24.15" customHeight="1">
      <c r="A267" s="38"/>
      <c r="B267" s="39"/>
      <c r="C267" s="204" t="s">
        <v>473</v>
      </c>
      <c r="D267" s="204" t="s">
        <v>141</v>
      </c>
      <c r="E267" s="205" t="s">
        <v>474</v>
      </c>
      <c r="F267" s="206" t="s">
        <v>475</v>
      </c>
      <c r="G267" s="207" t="s">
        <v>185</v>
      </c>
      <c r="H267" s="208">
        <v>2</v>
      </c>
      <c r="I267" s="209"/>
      <c r="J267" s="210">
        <f>ROUND(I267*H267,2)</f>
        <v>0</v>
      </c>
      <c r="K267" s="206" t="s">
        <v>19</v>
      </c>
      <c r="L267" s="44"/>
      <c r="M267" s="211" t="s">
        <v>19</v>
      </c>
      <c r="N267" s="212" t="s">
        <v>47</v>
      </c>
      <c r="O267" s="84"/>
      <c r="P267" s="213">
        <f>O267*H267</f>
        <v>0</v>
      </c>
      <c r="Q267" s="213">
        <v>0</v>
      </c>
      <c r="R267" s="213">
        <f>Q267*H267</f>
        <v>0</v>
      </c>
      <c r="S267" s="213">
        <v>0</v>
      </c>
      <c r="T267" s="214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15" t="s">
        <v>235</v>
      </c>
      <c r="AT267" s="215" t="s">
        <v>141</v>
      </c>
      <c r="AU267" s="215" t="s">
        <v>86</v>
      </c>
      <c r="AY267" s="17" t="s">
        <v>138</v>
      </c>
      <c r="BE267" s="216">
        <f>IF(N267="základní",J267,0)</f>
        <v>0</v>
      </c>
      <c r="BF267" s="216">
        <f>IF(N267="snížená",J267,0)</f>
        <v>0</v>
      </c>
      <c r="BG267" s="216">
        <f>IF(N267="zákl. přenesená",J267,0)</f>
        <v>0</v>
      </c>
      <c r="BH267" s="216">
        <f>IF(N267="sníž. přenesená",J267,0)</f>
        <v>0</v>
      </c>
      <c r="BI267" s="216">
        <f>IF(N267="nulová",J267,0)</f>
        <v>0</v>
      </c>
      <c r="BJ267" s="17" t="s">
        <v>84</v>
      </c>
      <c r="BK267" s="216">
        <f>ROUND(I267*H267,2)</f>
        <v>0</v>
      </c>
      <c r="BL267" s="17" t="s">
        <v>235</v>
      </c>
      <c r="BM267" s="215" t="s">
        <v>476</v>
      </c>
    </row>
    <row r="268" s="2" customFormat="1">
      <c r="A268" s="38"/>
      <c r="B268" s="39"/>
      <c r="C268" s="40"/>
      <c r="D268" s="217" t="s">
        <v>148</v>
      </c>
      <c r="E268" s="40"/>
      <c r="F268" s="218" t="s">
        <v>475</v>
      </c>
      <c r="G268" s="40"/>
      <c r="H268" s="40"/>
      <c r="I268" s="219"/>
      <c r="J268" s="40"/>
      <c r="K268" s="40"/>
      <c r="L268" s="44"/>
      <c r="M268" s="220"/>
      <c r="N268" s="221"/>
      <c r="O268" s="84"/>
      <c r="P268" s="84"/>
      <c r="Q268" s="84"/>
      <c r="R268" s="84"/>
      <c r="S268" s="84"/>
      <c r="T268" s="85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17" t="s">
        <v>148</v>
      </c>
      <c r="AU268" s="17" t="s">
        <v>86</v>
      </c>
    </row>
    <row r="269" s="2" customFormat="1" ht="24.15" customHeight="1">
      <c r="A269" s="38"/>
      <c r="B269" s="39"/>
      <c r="C269" s="204" t="s">
        <v>477</v>
      </c>
      <c r="D269" s="204" t="s">
        <v>141</v>
      </c>
      <c r="E269" s="205" t="s">
        <v>478</v>
      </c>
      <c r="F269" s="206" t="s">
        <v>479</v>
      </c>
      <c r="G269" s="207" t="s">
        <v>185</v>
      </c>
      <c r="H269" s="208">
        <v>1</v>
      </c>
      <c r="I269" s="209"/>
      <c r="J269" s="210">
        <f>ROUND(I269*H269,2)</f>
        <v>0</v>
      </c>
      <c r="K269" s="206" t="s">
        <v>145</v>
      </c>
      <c r="L269" s="44"/>
      <c r="M269" s="211" t="s">
        <v>19</v>
      </c>
      <c r="N269" s="212" t="s">
        <v>47</v>
      </c>
      <c r="O269" s="84"/>
      <c r="P269" s="213">
        <f>O269*H269</f>
        <v>0</v>
      </c>
      <c r="Q269" s="213">
        <v>0.025159999999999998</v>
      </c>
      <c r="R269" s="213">
        <f>Q269*H269</f>
        <v>0.025159999999999998</v>
      </c>
      <c r="S269" s="213">
        <v>0</v>
      </c>
      <c r="T269" s="214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15" t="s">
        <v>235</v>
      </c>
      <c r="AT269" s="215" t="s">
        <v>141</v>
      </c>
      <c r="AU269" s="215" t="s">
        <v>86</v>
      </c>
      <c r="AY269" s="17" t="s">
        <v>138</v>
      </c>
      <c r="BE269" s="216">
        <f>IF(N269="základní",J269,0)</f>
        <v>0</v>
      </c>
      <c r="BF269" s="216">
        <f>IF(N269="snížená",J269,0)</f>
        <v>0</v>
      </c>
      <c r="BG269" s="216">
        <f>IF(N269="zákl. přenesená",J269,0)</f>
        <v>0</v>
      </c>
      <c r="BH269" s="216">
        <f>IF(N269="sníž. přenesená",J269,0)</f>
        <v>0</v>
      </c>
      <c r="BI269" s="216">
        <f>IF(N269="nulová",J269,0)</f>
        <v>0</v>
      </c>
      <c r="BJ269" s="17" t="s">
        <v>84</v>
      </c>
      <c r="BK269" s="216">
        <f>ROUND(I269*H269,2)</f>
        <v>0</v>
      </c>
      <c r="BL269" s="17" t="s">
        <v>235</v>
      </c>
      <c r="BM269" s="215" t="s">
        <v>480</v>
      </c>
    </row>
    <row r="270" s="2" customFormat="1">
      <c r="A270" s="38"/>
      <c r="B270" s="39"/>
      <c r="C270" s="40"/>
      <c r="D270" s="217" t="s">
        <v>148</v>
      </c>
      <c r="E270" s="40"/>
      <c r="F270" s="218" t="s">
        <v>479</v>
      </c>
      <c r="G270" s="40"/>
      <c r="H270" s="40"/>
      <c r="I270" s="219"/>
      <c r="J270" s="40"/>
      <c r="K270" s="40"/>
      <c r="L270" s="44"/>
      <c r="M270" s="220"/>
      <c r="N270" s="221"/>
      <c r="O270" s="84"/>
      <c r="P270" s="84"/>
      <c r="Q270" s="84"/>
      <c r="R270" s="84"/>
      <c r="S270" s="84"/>
      <c r="T270" s="85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T270" s="17" t="s">
        <v>148</v>
      </c>
      <c r="AU270" s="17" t="s">
        <v>86</v>
      </c>
    </row>
    <row r="271" s="2" customFormat="1">
      <c r="A271" s="38"/>
      <c r="B271" s="39"/>
      <c r="C271" s="40"/>
      <c r="D271" s="222" t="s">
        <v>150</v>
      </c>
      <c r="E271" s="40"/>
      <c r="F271" s="223" t="s">
        <v>481</v>
      </c>
      <c r="G271" s="40"/>
      <c r="H271" s="40"/>
      <c r="I271" s="219"/>
      <c r="J271" s="40"/>
      <c r="K271" s="40"/>
      <c r="L271" s="44"/>
      <c r="M271" s="220"/>
      <c r="N271" s="221"/>
      <c r="O271" s="84"/>
      <c r="P271" s="84"/>
      <c r="Q271" s="84"/>
      <c r="R271" s="84"/>
      <c r="S271" s="84"/>
      <c r="T271" s="85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7" t="s">
        <v>150</v>
      </c>
      <c r="AU271" s="17" t="s">
        <v>86</v>
      </c>
    </row>
    <row r="272" s="2" customFormat="1" ht="24.15" customHeight="1">
      <c r="A272" s="38"/>
      <c r="B272" s="39"/>
      <c r="C272" s="204" t="s">
        <v>482</v>
      </c>
      <c r="D272" s="204" t="s">
        <v>141</v>
      </c>
      <c r="E272" s="205" t="s">
        <v>483</v>
      </c>
      <c r="F272" s="206" t="s">
        <v>484</v>
      </c>
      <c r="G272" s="207" t="s">
        <v>185</v>
      </c>
      <c r="H272" s="208">
        <v>1</v>
      </c>
      <c r="I272" s="209"/>
      <c r="J272" s="210">
        <f>ROUND(I272*H272,2)</f>
        <v>0</v>
      </c>
      <c r="K272" s="206" t="s">
        <v>145</v>
      </c>
      <c r="L272" s="44"/>
      <c r="M272" s="211" t="s">
        <v>19</v>
      </c>
      <c r="N272" s="212" t="s">
        <v>47</v>
      </c>
      <c r="O272" s="84"/>
      <c r="P272" s="213">
        <f>O272*H272</f>
        <v>0</v>
      </c>
      <c r="Q272" s="213">
        <v>0.047840000000000001</v>
      </c>
      <c r="R272" s="213">
        <f>Q272*H272</f>
        <v>0.047840000000000001</v>
      </c>
      <c r="S272" s="213">
        <v>0</v>
      </c>
      <c r="T272" s="214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15" t="s">
        <v>235</v>
      </c>
      <c r="AT272" s="215" t="s">
        <v>141</v>
      </c>
      <c r="AU272" s="215" t="s">
        <v>86</v>
      </c>
      <c r="AY272" s="17" t="s">
        <v>138</v>
      </c>
      <c r="BE272" s="216">
        <f>IF(N272="základní",J272,0)</f>
        <v>0</v>
      </c>
      <c r="BF272" s="216">
        <f>IF(N272="snížená",J272,0)</f>
        <v>0</v>
      </c>
      <c r="BG272" s="216">
        <f>IF(N272="zákl. přenesená",J272,0)</f>
        <v>0</v>
      </c>
      <c r="BH272" s="216">
        <f>IF(N272="sníž. přenesená",J272,0)</f>
        <v>0</v>
      </c>
      <c r="BI272" s="216">
        <f>IF(N272="nulová",J272,0)</f>
        <v>0</v>
      </c>
      <c r="BJ272" s="17" t="s">
        <v>84</v>
      </c>
      <c r="BK272" s="216">
        <f>ROUND(I272*H272,2)</f>
        <v>0</v>
      </c>
      <c r="BL272" s="17" t="s">
        <v>235</v>
      </c>
      <c r="BM272" s="215" t="s">
        <v>485</v>
      </c>
    </row>
    <row r="273" s="2" customFormat="1">
      <c r="A273" s="38"/>
      <c r="B273" s="39"/>
      <c r="C273" s="40"/>
      <c r="D273" s="217" t="s">
        <v>148</v>
      </c>
      <c r="E273" s="40"/>
      <c r="F273" s="218" t="s">
        <v>484</v>
      </c>
      <c r="G273" s="40"/>
      <c r="H273" s="40"/>
      <c r="I273" s="219"/>
      <c r="J273" s="40"/>
      <c r="K273" s="40"/>
      <c r="L273" s="44"/>
      <c r="M273" s="220"/>
      <c r="N273" s="221"/>
      <c r="O273" s="84"/>
      <c r="P273" s="84"/>
      <c r="Q273" s="84"/>
      <c r="R273" s="84"/>
      <c r="S273" s="84"/>
      <c r="T273" s="85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T273" s="17" t="s">
        <v>148</v>
      </c>
      <c r="AU273" s="17" t="s">
        <v>86</v>
      </c>
    </row>
    <row r="274" s="2" customFormat="1">
      <c r="A274" s="38"/>
      <c r="B274" s="39"/>
      <c r="C274" s="40"/>
      <c r="D274" s="222" t="s">
        <v>150</v>
      </c>
      <c r="E274" s="40"/>
      <c r="F274" s="223" t="s">
        <v>486</v>
      </c>
      <c r="G274" s="40"/>
      <c r="H274" s="40"/>
      <c r="I274" s="219"/>
      <c r="J274" s="40"/>
      <c r="K274" s="40"/>
      <c r="L274" s="44"/>
      <c r="M274" s="220"/>
      <c r="N274" s="221"/>
      <c r="O274" s="84"/>
      <c r="P274" s="84"/>
      <c r="Q274" s="84"/>
      <c r="R274" s="84"/>
      <c r="S274" s="84"/>
      <c r="T274" s="85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7" t="s">
        <v>150</v>
      </c>
      <c r="AU274" s="17" t="s">
        <v>86</v>
      </c>
    </row>
    <row r="275" s="2" customFormat="1" ht="16.5" customHeight="1">
      <c r="A275" s="38"/>
      <c r="B275" s="39"/>
      <c r="C275" s="204" t="s">
        <v>487</v>
      </c>
      <c r="D275" s="204" t="s">
        <v>141</v>
      </c>
      <c r="E275" s="205" t="s">
        <v>488</v>
      </c>
      <c r="F275" s="206" t="s">
        <v>489</v>
      </c>
      <c r="G275" s="207" t="s">
        <v>185</v>
      </c>
      <c r="H275" s="208">
        <v>2</v>
      </c>
      <c r="I275" s="209"/>
      <c r="J275" s="210">
        <f>ROUND(I275*H275,2)</f>
        <v>0</v>
      </c>
      <c r="K275" s="206" t="s">
        <v>19</v>
      </c>
      <c r="L275" s="44"/>
      <c r="M275" s="211" t="s">
        <v>19</v>
      </c>
      <c r="N275" s="212" t="s">
        <v>47</v>
      </c>
      <c r="O275" s="84"/>
      <c r="P275" s="213">
        <f>O275*H275</f>
        <v>0</v>
      </c>
      <c r="Q275" s="213">
        <v>8.0000000000000007E-05</v>
      </c>
      <c r="R275" s="213">
        <f>Q275*H275</f>
        <v>0.00016000000000000001</v>
      </c>
      <c r="S275" s="213">
        <v>0.0135</v>
      </c>
      <c r="T275" s="214">
        <f>S275*H275</f>
        <v>0.027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15" t="s">
        <v>235</v>
      </c>
      <c r="AT275" s="215" t="s">
        <v>141</v>
      </c>
      <c r="AU275" s="215" t="s">
        <v>86</v>
      </c>
      <c r="AY275" s="17" t="s">
        <v>138</v>
      </c>
      <c r="BE275" s="216">
        <f>IF(N275="základní",J275,0)</f>
        <v>0</v>
      </c>
      <c r="BF275" s="216">
        <f>IF(N275="snížená",J275,0)</f>
        <v>0</v>
      </c>
      <c r="BG275" s="216">
        <f>IF(N275="zákl. přenesená",J275,0)</f>
        <v>0</v>
      </c>
      <c r="BH275" s="216">
        <f>IF(N275="sníž. přenesená",J275,0)</f>
        <v>0</v>
      </c>
      <c r="BI275" s="216">
        <f>IF(N275="nulová",J275,0)</f>
        <v>0</v>
      </c>
      <c r="BJ275" s="17" t="s">
        <v>84</v>
      </c>
      <c r="BK275" s="216">
        <f>ROUND(I275*H275,2)</f>
        <v>0</v>
      </c>
      <c r="BL275" s="17" t="s">
        <v>235</v>
      </c>
      <c r="BM275" s="215" t="s">
        <v>490</v>
      </c>
    </row>
    <row r="276" s="2" customFormat="1">
      <c r="A276" s="38"/>
      <c r="B276" s="39"/>
      <c r="C276" s="40"/>
      <c r="D276" s="217" t="s">
        <v>148</v>
      </c>
      <c r="E276" s="40"/>
      <c r="F276" s="218" t="s">
        <v>489</v>
      </c>
      <c r="G276" s="40"/>
      <c r="H276" s="40"/>
      <c r="I276" s="219"/>
      <c r="J276" s="40"/>
      <c r="K276" s="40"/>
      <c r="L276" s="44"/>
      <c r="M276" s="220"/>
      <c r="N276" s="221"/>
      <c r="O276" s="84"/>
      <c r="P276" s="84"/>
      <c r="Q276" s="84"/>
      <c r="R276" s="84"/>
      <c r="S276" s="84"/>
      <c r="T276" s="85"/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T276" s="17" t="s">
        <v>148</v>
      </c>
      <c r="AU276" s="17" t="s">
        <v>86</v>
      </c>
    </row>
    <row r="277" s="2" customFormat="1" ht="16.5" customHeight="1">
      <c r="A277" s="38"/>
      <c r="B277" s="39"/>
      <c r="C277" s="204" t="s">
        <v>491</v>
      </c>
      <c r="D277" s="204" t="s">
        <v>141</v>
      </c>
      <c r="E277" s="205" t="s">
        <v>492</v>
      </c>
      <c r="F277" s="206" t="s">
        <v>493</v>
      </c>
      <c r="G277" s="207" t="s">
        <v>185</v>
      </c>
      <c r="H277" s="208">
        <v>2</v>
      </c>
      <c r="I277" s="209"/>
      <c r="J277" s="210">
        <f>ROUND(I277*H277,2)</f>
        <v>0</v>
      </c>
      <c r="K277" s="206" t="s">
        <v>19</v>
      </c>
      <c r="L277" s="44"/>
      <c r="M277" s="211" t="s">
        <v>19</v>
      </c>
      <c r="N277" s="212" t="s">
        <v>47</v>
      </c>
      <c r="O277" s="84"/>
      <c r="P277" s="213">
        <f>O277*H277</f>
        <v>0</v>
      </c>
      <c r="Q277" s="213">
        <v>0</v>
      </c>
      <c r="R277" s="213">
        <f>Q277*H277</f>
        <v>0</v>
      </c>
      <c r="S277" s="213">
        <v>0</v>
      </c>
      <c r="T277" s="214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15" t="s">
        <v>235</v>
      </c>
      <c r="AT277" s="215" t="s">
        <v>141</v>
      </c>
      <c r="AU277" s="215" t="s">
        <v>86</v>
      </c>
      <c r="AY277" s="17" t="s">
        <v>138</v>
      </c>
      <c r="BE277" s="216">
        <f>IF(N277="základní",J277,0)</f>
        <v>0</v>
      </c>
      <c r="BF277" s="216">
        <f>IF(N277="snížená",J277,0)</f>
        <v>0</v>
      </c>
      <c r="BG277" s="216">
        <f>IF(N277="zákl. přenesená",J277,0)</f>
        <v>0</v>
      </c>
      <c r="BH277" s="216">
        <f>IF(N277="sníž. přenesená",J277,0)</f>
        <v>0</v>
      </c>
      <c r="BI277" s="216">
        <f>IF(N277="nulová",J277,0)</f>
        <v>0</v>
      </c>
      <c r="BJ277" s="17" t="s">
        <v>84</v>
      </c>
      <c r="BK277" s="216">
        <f>ROUND(I277*H277,2)</f>
        <v>0</v>
      </c>
      <c r="BL277" s="17" t="s">
        <v>235</v>
      </c>
      <c r="BM277" s="215" t="s">
        <v>494</v>
      </c>
    </row>
    <row r="278" s="2" customFormat="1">
      <c r="A278" s="38"/>
      <c r="B278" s="39"/>
      <c r="C278" s="40"/>
      <c r="D278" s="217" t="s">
        <v>148</v>
      </c>
      <c r="E278" s="40"/>
      <c r="F278" s="218" t="s">
        <v>493</v>
      </c>
      <c r="G278" s="40"/>
      <c r="H278" s="40"/>
      <c r="I278" s="219"/>
      <c r="J278" s="40"/>
      <c r="K278" s="40"/>
      <c r="L278" s="44"/>
      <c r="M278" s="220"/>
      <c r="N278" s="221"/>
      <c r="O278" s="84"/>
      <c r="P278" s="84"/>
      <c r="Q278" s="84"/>
      <c r="R278" s="84"/>
      <c r="S278" s="84"/>
      <c r="T278" s="85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T278" s="17" t="s">
        <v>148</v>
      </c>
      <c r="AU278" s="17" t="s">
        <v>86</v>
      </c>
    </row>
    <row r="279" s="2" customFormat="1" ht="16.5" customHeight="1">
      <c r="A279" s="38"/>
      <c r="B279" s="39"/>
      <c r="C279" s="204" t="s">
        <v>495</v>
      </c>
      <c r="D279" s="204" t="s">
        <v>141</v>
      </c>
      <c r="E279" s="205" t="s">
        <v>496</v>
      </c>
      <c r="F279" s="206" t="s">
        <v>497</v>
      </c>
      <c r="G279" s="207" t="s">
        <v>185</v>
      </c>
      <c r="H279" s="208">
        <v>2</v>
      </c>
      <c r="I279" s="209"/>
      <c r="J279" s="210">
        <f>ROUND(I279*H279,2)</f>
        <v>0</v>
      </c>
      <c r="K279" s="206" t="s">
        <v>19</v>
      </c>
      <c r="L279" s="44"/>
      <c r="M279" s="211" t="s">
        <v>19</v>
      </c>
      <c r="N279" s="212" t="s">
        <v>47</v>
      </c>
      <c r="O279" s="84"/>
      <c r="P279" s="213">
        <f>O279*H279</f>
        <v>0</v>
      </c>
      <c r="Q279" s="213">
        <v>1.0000000000000001E-05</v>
      </c>
      <c r="R279" s="213">
        <f>Q279*H279</f>
        <v>2.0000000000000002E-05</v>
      </c>
      <c r="S279" s="213">
        <v>0.00075000000000000002</v>
      </c>
      <c r="T279" s="214">
        <f>S279*H279</f>
        <v>0.0015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15" t="s">
        <v>235</v>
      </c>
      <c r="AT279" s="215" t="s">
        <v>141</v>
      </c>
      <c r="AU279" s="215" t="s">
        <v>86</v>
      </c>
      <c r="AY279" s="17" t="s">
        <v>138</v>
      </c>
      <c r="BE279" s="216">
        <f>IF(N279="základní",J279,0)</f>
        <v>0</v>
      </c>
      <c r="BF279" s="216">
        <f>IF(N279="snížená",J279,0)</f>
        <v>0</v>
      </c>
      <c r="BG279" s="216">
        <f>IF(N279="zákl. přenesená",J279,0)</f>
        <v>0</v>
      </c>
      <c r="BH279" s="216">
        <f>IF(N279="sníž. přenesená",J279,0)</f>
        <v>0</v>
      </c>
      <c r="BI279" s="216">
        <f>IF(N279="nulová",J279,0)</f>
        <v>0</v>
      </c>
      <c r="BJ279" s="17" t="s">
        <v>84</v>
      </c>
      <c r="BK279" s="216">
        <f>ROUND(I279*H279,2)</f>
        <v>0</v>
      </c>
      <c r="BL279" s="17" t="s">
        <v>235</v>
      </c>
      <c r="BM279" s="215" t="s">
        <v>498</v>
      </c>
    </row>
    <row r="280" s="2" customFormat="1">
      <c r="A280" s="38"/>
      <c r="B280" s="39"/>
      <c r="C280" s="40"/>
      <c r="D280" s="217" t="s">
        <v>148</v>
      </c>
      <c r="E280" s="40"/>
      <c r="F280" s="218" t="s">
        <v>497</v>
      </c>
      <c r="G280" s="40"/>
      <c r="H280" s="40"/>
      <c r="I280" s="219"/>
      <c r="J280" s="40"/>
      <c r="K280" s="40"/>
      <c r="L280" s="44"/>
      <c r="M280" s="220"/>
      <c r="N280" s="221"/>
      <c r="O280" s="84"/>
      <c r="P280" s="84"/>
      <c r="Q280" s="84"/>
      <c r="R280" s="84"/>
      <c r="S280" s="84"/>
      <c r="T280" s="85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T280" s="17" t="s">
        <v>148</v>
      </c>
      <c r="AU280" s="17" t="s">
        <v>86</v>
      </c>
    </row>
    <row r="281" s="2" customFormat="1" ht="16.5" customHeight="1">
      <c r="A281" s="38"/>
      <c r="B281" s="39"/>
      <c r="C281" s="204" t="s">
        <v>499</v>
      </c>
      <c r="D281" s="204" t="s">
        <v>141</v>
      </c>
      <c r="E281" s="205" t="s">
        <v>500</v>
      </c>
      <c r="F281" s="206" t="s">
        <v>501</v>
      </c>
      <c r="G281" s="207" t="s">
        <v>144</v>
      </c>
      <c r="H281" s="208">
        <v>1.3999999999999999</v>
      </c>
      <c r="I281" s="209"/>
      <c r="J281" s="210">
        <f>ROUND(I281*H281,2)</f>
        <v>0</v>
      </c>
      <c r="K281" s="206" t="s">
        <v>19</v>
      </c>
      <c r="L281" s="44"/>
      <c r="M281" s="211" t="s">
        <v>19</v>
      </c>
      <c r="N281" s="212" t="s">
        <v>47</v>
      </c>
      <c r="O281" s="84"/>
      <c r="P281" s="213">
        <f>O281*H281</f>
        <v>0</v>
      </c>
      <c r="Q281" s="213">
        <v>0</v>
      </c>
      <c r="R281" s="213">
        <f>Q281*H281</f>
        <v>0</v>
      </c>
      <c r="S281" s="213">
        <v>0</v>
      </c>
      <c r="T281" s="214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15" t="s">
        <v>235</v>
      </c>
      <c r="AT281" s="215" t="s">
        <v>141</v>
      </c>
      <c r="AU281" s="215" t="s">
        <v>86</v>
      </c>
      <c r="AY281" s="17" t="s">
        <v>138</v>
      </c>
      <c r="BE281" s="216">
        <f>IF(N281="základní",J281,0)</f>
        <v>0</v>
      </c>
      <c r="BF281" s="216">
        <f>IF(N281="snížená",J281,0)</f>
        <v>0</v>
      </c>
      <c r="BG281" s="216">
        <f>IF(N281="zákl. přenesená",J281,0)</f>
        <v>0</v>
      </c>
      <c r="BH281" s="216">
        <f>IF(N281="sníž. přenesená",J281,0)</f>
        <v>0</v>
      </c>
      <c r="BI281" s="216">
        <f>IF(N281="nulová",J281,0)</f>
        <v>0</v>
      </c>
      <c r="BJ281" s="17" t="s">
        <v>84</v>
      </c>
      <c r="BK281" s="216">
        <f>ROUND(I281*H281,2)</f>
        <v>0</v>
      </c>
      <c r="BL281" s="17" t="s">
        <v>235</v>
      </c>
      <c r="BM281" s="215" t="s">
        <v>502</v>
      </c>
    </row>
    <row r="282" s="2" customFormat="1">
      <c r="A282" s="38"/>
      <c r="B282" s="39"/>
      <c r="C282" s="40"/>
      <c r="D282" s="217" t="s">
        <v>148</v>
      </c>
      <c r="E282" s="40"/>
      <c r="F282" s="218" t="s">
        <v>501</v>
      </c>
      <c r="G282" s="40"/>
      <c r="H282" s="40"/>
      <c r="I282" s="219"/>
      <c r="J282" s="40"/>
      <c r="K282" s="40"/>
      <c r="L282" s="44"/>
      <c r="M282" s="220"/>
      <c r="N282" s="221"/>
      <c r="O282" s="84"/>
      <c r="P282" s="84"/>
      <c r="Q282" s="84"/>
      <c r="R282" s="84"/>
      <c r="S282" s="84"/>
      <c r="T282" s="85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T282" s="17" t="s">
        <v>148</v>
      </c>
      <c r="AU282" s="17" t="s">
        <v>86</v>
      </c>
    </row>
    <row r="283" s="2" customFormat="1" ht="24.15" customHeight="1">
      <c r="A283" s="38"/>
      <c r="B283" s="39"/>
      <c r="C283" s="204" t="s">
        <v>503</v>
      </c>
      <c r="D283" s="204" t="s">
        <v>141</v>
      </c>
      <c r="E283" s="205" t="s">
        <v>504</v>
      </c>
      <c r="F283" s="206" t="s">
        <v>505</v>
      </c>
      <c r="G283" s="207" t="s">
        <v>246</v>
      </c>
      <c r="H283" s="208">
        <v>0.10000000000000001</v>
      </c>
      <c r="I283" s="209"/>
      <c r="J283" s="210">
        <f>ROUND(I283*H283,2)</f>
        <v>0</v>
      </c>
      <c r="K283" s="206" t="s">
        <v>19</v>
      </c>
      <c r="L283" s="44"/>
      <c r="M283" s="211" t="s">
        <v>19</v>
      </c>
      <c r="N283" s="212" t="s">
        <v>47</v>
      </c>
      <c r="O283" s="84"/>
      <c r="P283" s="213">
        <f>O283*H283</f>
        <v>0</v>
      </c>
      <c r="Q283" s="213">
        <v>0</v>
      </c>
      <c r="R283" s="213">
        <f>Q283*H283</f>
        <v>0</v>
      </c>
      <c r="S283" s="213">
        <v>0</v>
      </c>
      <c r="T283" s="214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15" t="s">
        <v>235</v>
      </c>
      <c r="AT283" s="215" t="s">
        <v>141</v>
      </c>
      <c r="AU283" s="215" t="s">
        <v>86</v>
      </c>
      <c r="AY283" s="17" t="s">
        <v>138</v>
      </c>
      <c r="BE283" s="216">
        <f>IF(N283="základní",J283,0)</f>
        <v>0</v>
      </c>
      <c r="BF283" s="216">
        <f>IF(N283="snížená",J283,0)</f>
        <v>0</v>
      </c>
      <c r="BG283" s="216">
        <f>IF(N283="zákl. přenesená",J283,0)</f>
        <v>0</v>
      </c>
      <c r="BH283" s="216">
        <f>IF(N283="sníž. přenesená",J283,0)</f>
        <v>0</v>
      </c>
      <c r="BI283" s="216">
        <f>IF(N283="nulová",J283,0)</f>
        <v>0</v>
      </c>
      <c r="BJ283" s="17" t="s">
        <v>84</v>
      </c>
      <c r="BK283" s="216">
        <f>ROUND(I283*H283,2)</f>
        <v>0</v>
      </c>
      <c r="BL283" s="17" t="s">
        <v>235</v>
      </c>
      <c r="BM283" s="215" t="s">
        <v>506</v>
      </c>
    </row>
    <row r="284" s="2" customFormat="1">
      <c r="A284" s="38"/>
      <c r="B284" s="39"/>
      <c r="C284" s="40"/>
      <c r="D284" s="217" t="s">
        <v>148</v>
      </c>
      <c r="E284" s="40"/>
      <c r="F284" s="218" t="s">
        <v>505</v>
      </c>
      <c r="G284" s="40"/>
      <c r="H284" s="40"/>
      <c r="I284" s="219"/>
      <c r="J284" s="40"/>
      <c r="K284" s="40"/>
      <c r="L284" s="44"/>
      <c r="M284" s="220"/>
      <c r="N284" s="221"/>
      <c r="O284" s="84"/>
      <c r="P284" s="84"/>
      <c r="Q284" s="84"/>
      <c r="R284" s="84"/>
      <c r="S284" s="84"/>
      <c r="T284" s="85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T284" s="17" t="s">
        <v>148</v>
      </c>
      <c r="AU284" s="17" t="s">
        <v>86</v>
      </c>
    </row>
    <row r="285" s="12" customFormat="1" ht="22.8" customHeight="1">
      <c r="A285" s="12"/>
      <c r="B285" s="188"/>
      <c r="C285" s="189"/>
      <c r="D285" s="190" t="s">
        <v>75</v>
      </c>
      <c r="E285" s="202" t="s">
        <v>507</v>
      </c>
      <c r="F285" s="202" t="s">
        <v>508</v>
      </c>
      <c r="G285" s="189"/>
      <c r="H285" s="189"/>
      <c r="I285" s="192"/>
      <c r="J285" s="203">
        <f>BK285</f>
        <v>0</v>
      </c>
      <c r="K285" s="189"/>
      <c r="L285" s="194"/>
      <c r="M285" s="195"/>
      <c r="N285" s="196"/>
      <c r="O285" s="196"/>
      <c r="P285" s="197">
        <f>SUM(P286:P379)</f>
        <v>0</v>
      </c>
      <c r="Q285" s="196"/>
      <c r="R285" s="197">
        <f>SUM(R286:R379)</f>
        <v>0.061319999999999993</v>
      </c>
      <c r="S285" s="196"/>
      <c r="T285" s="198">
        <f>SUM(T286:T379)</f>
        <v>0</v>
      </c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R285" s="199" t="s">
        <v>86</v>
      </c>
      <c r="AT285" s="200" t="s">
        <v>75</v>
      </c>
      <c r="AU285" s="200" t="s">
        <v>84</v>
      </c>
      <c r="AY285" s="199" t="s">
        <v>138</v>
      </c>
      <c r="BK285" s="201">
        <f>SUM(BK286:BK379)</f>
        <v>0</v>
      </c>
    </row>
    <row r="286" s="2" customFormat="1" ht="16.5" customHeight="1">
      <c r="A286" s="38"/>
      <c r="B286" s="39"/>
      <c r="C286" s="204" t="s">
        <v>509</v>
      </c>
      <c r="D286" s="204" t="s">
        <v>141</v>
      </c>
      <c r="E286" s="205" t="s">
        <v>510</v>
      </c>
      <c r="F286" s="206" t="s">
        <v>511</v>
      </c>
      <c r="G286" s="207" t="s">
        <v>185</v>
      </c>
      <c r="H286" s="208">
        <v>1</v>
      </c>
      <c r="I286" s="209"/>
      <c r="J286" s="210">
        <f>ROUND(I286*H286,2)</f>
        <v>0</v>
      </c>
      <c r="K286" s="206" t="s">
        <v>19</v>
      </c>
      <c r="L286" s="44"/>
      <c r="M286" s="211" t="s">
        <v>19</v>
      </c>
      <c r="N286" s="212" t="s">
        <v>47</v>
      </c>
      <c r="O286" s="84"/>
      <c r="P286" s="213">
        <f>O286*H286</f>
        <v>0</v>
      </c>
      <c r="Q286" s="213">
        <v>0</v>
      </c>
      <c r="R286" s="213">
        <f>Q286*H286</f>
        <v>0</v>
      </c>
      <c r="S286" s="213">
        <v>0</v>
      </c>
      <c r="T286" s="214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15" t="s">
        <v>235</v>
      </c>
      <c r="AT286" s="215" t="s">
        <v>141</v>
      </c>
      <c r="AU286" s="215" t="s">
        <v>86</v>
      </c>
      <c r="AY286" s="17" t="s">
        <v>138</v>
      </c>
      <c r="BE286" s="216">
        <f>IF(N286="základní",J286,0)</f>
        <v>0</v>
      </c>
      <c r="BF286" s="216">
        <f>IF(N286="snížená",J286,0)</f>
        <v>0</v>
      </c>
      <c r="BG286" s="216">
        <f>IF(N286="zákl. přenesená",J286,0)</f>
        <v>0</v>
      </c>
      <c r="BH286" s="216">
        <f>IF(N286="sníž. přenesená",J286,0)</f>
        <v>0</v>
      </c>
      <c r="BI286" s="216">
        <f>IF(N286="nulová",J286,0)</f>
        <v>0</v>
      </c>
      <c r="BJ286" s="17" t="s">
        <v>84</v>
      </c>
      <c r="BK286" s="216">
        <f>ROUND(I286*H286,2)</f>
        <v>0</v>
      </c>
      <c r="BL286" s="17" t="s">
        <v>235</v>
      </c>
      <c r="BM286" s="215" t="s">
        <v>512</v>
      </c>
    </row>
    <row r="287" s="2" customFormat="1">
      <c r="A287" s="38"/>
      <c r="B287" s="39"/>
      <c r="C287" s="40"/>
      <c r="D287" s="217" t="s">
        <v>148</v>
      </c>
      <c r="E287" s="40"/>
      <c r="F287" s="218" t="s">
        <v>511</v>
      </c>
      <c r="G287" s="40"/>
      <c r="H287" s="40"/>
      <c r="I287" s="219"/>
      <c r="J287" s="40"/>
      <c r="K287" s="40"/>
      <c r="L287" s="44"/>
      <c r="M287" s="220"/>
      <c r="N287" s="221"/>
      <c r="O287" s="84"/>
      <c r="P287" s="84"/>
      <c r="Q287" s="84"/>
      <c r="R287" s="84"/>
      <c r="S287" s="84"/>
      <c r="T287" s="85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T287" s="17" t="s">
        <v>148</v>
      </c>
      <c r="AU287" s="17" t="s">
        <v>86</v>
      </c>
    </row>
    <row r="288" s="2" customFormat="1" ht="16.5" customHeight="1">
      <c r="A288" s="38"/>
      <c r="B288" s="39"/>
      <c r="C288" s="204" t="s">
        <v>513</v>
      </c>
      <c r="D288" s="204" t="s">
        <v>141</v>
      </c>
      <c r="E288" s="205" t="s">
        <v>514</v>
      </c>
      <c r="F288" s="206" t="s">
        <v>515</v>
      </c>
      <c r="G288" s="207" t="s">
        <v>185</v>
      </c>
      <c r="H288" s="208">
        <v>14</v>
      </c>
      <c r="I288" s="209"/>
      <c r="J288" s="210">
        <f>ROUND(I288*H288,2)</f>
        <v>0</v>
      </c>
      <c r="K288" s="206" t="s">
        <v>19</v>
      </c>
      <c r="L288" s="44"/>
      <c r="M288" s="211" t="s">
        <v>19</v>
      </c>
      <c r="N288" s="212" t="s">
        <v>47</v>
      </c>
      <c r="O288" s="84"/>
      <c r="P288" s="213">
        <f>O288*H288</f>
        <v>0</v>
      </c>
      <c r="Q288" s="213">
        <v>0</v>
      </c>
      <c r="R288" s="213">
        <f>Q288*H288</f>
        <v>0</v>
      </c>
      <c r="S288" s="213">
        <v>0</v>
      </c>
      <c r="T288" s="214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15" t="s">
        <v>235</v>
      </c>
      <c r="AT288" s="215" t="s">
        <v>141</v>
      </c>
      <c r="AU288" s="215" t="s">
        <v>86</v>
      </c>
      <c r="AY288" s="17" t="s">
        <v>138</v>
      </c>
      <c r="BE288" s="216">
        <f>IF(N288="základní",J288,0)</f>
        <v>0</v>
      </c>
      <c r="BF288" s="216">
        <f>IF(N288="snížená",J288,0)</f>
        <v>0</v>
      </c>
      <c r="BG288" s="216">
        <f>IF(N288="zákl. přenesená",J288,0)</f>
        <v>0</v>
      </c>
      <c r="BH288" s="216">
        <f>IF(N288="sníž. přenesená",J288,0)</f>
        <v>0</v>
      </c>
      <c r="BI288" s="216">
        <f>IF(N288="nulová",J288,0)</f>
        <v>0</v>
      </c>
      <c r="BJ288" s="17" t="s">
        <v>84</v>
      </c>
      <c r="BK288" s="216">
        <f>ROUND(I288*H288,2)</f>
        <v>0</v>
      </c>
      <c r="BL288" s="17" t="s">
        <v>235</v>
      </c>
      <c r="BM288" s="215" t="s">
        <v>516</v>
      </c>
    </row>
    <row r="289" s="2" customFormat="1">
      <c r="A289" s="38"/>
      <c r="B289" s="39"/>
      <c r="C289" s="40"/>
      <c r="D289" s="217" t="s">
        <v>148</v>
      </c>
      <c r="E289" s="40"/>
      <c r="F289" s="218" t="s">
        <v>515</v>
      </c>
      <c r="G289" s="40"/>
      <c r="H289" s="40"/>
      <c r="I289" s="219"/>
      <c r="J289" s="40"/>
      <c r="K289" s="40"/>
      <c r="L289" s="44"/>
      <c r="M289" s="220"/>
      <c r="N289" s="221"/>
      <c r="O289" s="84"/>
      <c r="P289" s="84"/>
      <c r="Q289" s="84"/>
      <c r="R289" s="84"/>
      <c r="S289" s="84"/>
      <c r="T289" s="85"/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T289" s="17" t="s">
        <v>148</v>
      </c>
      <c r="AU289" s="17" t="s">
        <v>86</v>
      </c>
    </row>
    <row r="290" s="2" customFormat="1" ht="16.5" customHeight="1">
      <c r="A290" s="38"/>
      <c r="B290" s="39"/>
      <c r="C290" s="204" t="s">
        <v>517</v>
      </c>
      <c r="D290" s="204" t="s">
        <v>141</v>
      </c>
      <c r="E290" s="205" t="s">
        <v>518</v>
      </c>
      <c r="F290" s="206" t="s">
        <v>519</v>
      </c>
      <c r="G290" s="207" t="s">
        <v>185</v>
      </c>
      <c r="H290" s="208">
        <v>14</v>
      </c>
      <c r="I290" s="209"/>
      <c r="J290" s="210">
        <f>ROUND(I290*H290,2)</f>
        <v>0</v>
      </c>
      <c r="K290" s="206" t="s">
        <v>19</v>
      </c>
      <c r="L290" s="44"/>
      <c r="M290" s="211" t="s">
        <v>19</v>
      </c>
      <c r="N290" s="212" t="s">
        <v>47</v>
      </c>
      <c r="O290" s="84"/>
      <c r="P290" s="213">
        <f>O290*H290</f>
        <v>0</v>
      </c>
      <c r="Q290" s="213">
        <v>0</v>
      </c>
      <c r="R290" s="213">
        <f>Q290*H290</f>
        <v>0</v>
      </c>
      <c r="S290" s="213">
        <v>0</v>
      </c>
      <c r="T290" s="214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15" t="s">
        <v>235</v>
      </c>
      <c r="AT290" s="215" t="s">
        <v>141</v>
      </c>
      <c r="AU290" s="215" t="s">
        <v>86</v>
      </c>
      <c r="AY290" s="17" t="s">
        <v>138</v>
      </c>
      <c r="BE290" s="216">
        <f>IF(N290="základní",J290,0)</f>
        <v>0</v>
      </c>
      <c r="BF290" s="216">
        <f>IF(N290="snížená",J290,0)</f>
        <v>0</v>
      </c>
      <c r="BG290" s="216">
        <f>IF(N290="zákl. přenesená",J290,0)</f>
        <v>0</v>
      </c>
      <c r="BH290" s="216">
        <f>IF(N290="sníž. přenesená",J290,0)</f>
        <v>0</v>
      </c>
      <c r="BI290" s="216">
        <f>IF(N290="nulová",J290,0)</f>
        <v>0</v>
      </c>
      <c r="BJ290" s="17" t="s">
        <v>84</v>
      </c>
      <c r="BK290" s="216">
        <f>ROUND(I290*H290,2)</f>
        <v>0</v>
      </c>
      <c r="BL290" s="17" t="s">
        <v>235</v>
      </c>
      <c r="BM290" s="215" t="s">
        <v>520</v>
      </c>
    </row>
    <row r="291" s="2" customFormat="1">
      <c r="A291" s="38"/>
      <c r="B291" s="39"/>
      <c r="C291" s="40"/>
      <c r="D291" s="217" t="s">
        <v>148</v>
      </c>
      <c r="E291" s="40"/>
      <c r="F291" s="218" t="s">
        <v>519</v>
      </c>
      <c r="G291" s="40"/>
      <c r="H291" s="40"/>
      <c r="I291" s="219"/>
      <c r="J291" s="40"/>
      <c r="K291" s="40"/>
      <c r="L291" s="44"/>
      <c r="M291" s="220"/>
      <c r="N291" s="221"/>
      <c r="O291" s="84"/>
      <c r="P291" s="84"/>
      <c r="Q291" s="84"/>
      <c r="R291" s="84"/>
      <c r="S291" s="84"/>
      <c r="T291" s="85"/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T291" s="17" t="s">
        <v>148</v>
      </c>
      <c r="AU291" s="17" t="s">
        <v>86</v>
      </c>
    </row>
    <row r="292" s="2" customFormat="1" ht="16.5" customHeight="1">
      <c r="A292" s="38"/>
      <c r="B292" s="39"/>
      <c r="C292" s="204" t="s">
        <v>521</v>
      </c>
      <c r="D292" s="204" t="s">
        <v>141</v>
      </c>
      <c r="E292" s="205" t="s">
        <v>522</v>
      </c>
      <c r="F292" s="206" t="s">
        <v>523</v>
      </c>
      <c r="G292" s="207" t="s">
        <v>185</v>
      </c>
      <c r="H292" s="208">
        <v>1</v>
      </c>
      <c r="I292" s="209"/>
      <c r="J292" s="210">
        <f>ROUND(I292*H292,2)</f>
        <v>0</v>
      </c>
      <c r="K292" s="206" t="s">
        <v>19</v>
      </c>
      <c r="L292" s="44"/>
      <c r="M292" s="211" t="s">
        <v>19</v>
      </c>
      <c r="N292" s="212" t="s">
        <v>47</v>
      </c>
      <c r="O292" s="84"/>
      <c r="P292" s="213">
        <f>O292*H292</f>
        <v>0</v>
      </c>
      <c r="Q292" s="213">
        <v>0</v>
      </c>
      <c r="R292" s="213">
        <f>Q292*H292</f>
        <v>0</v>
      </c>
      <c r="S292" s="213">
        <v>0</v>
      </c>
      <c r="T292" s="214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15" t="s">
        <v>235</v>
      </c>
      <c r="AT292" s="215" t="s">
        <v>141</v>
      </c>
      <c r="AU292" s="215" t="s">
        <v>86</v>
      </c>
      <c r="AY292" s="17" t="s">
        <v>138</v>
      </c>
      <c r="BE292" s="216">
        <f>IF(N292="základní",J292,0)</f>
        <v>0</v>
      </c>
      <c r="BF292" s="216">
        <f>IF(N292="snížená",J292,0)</f>
        <v>0</v>
      </c>
      <c r="BG292" s="216">
        <f>IF(N292="zákl. přenesená",J292,0)</f>
        <v>0</v>
      </c>
      <c r="BH292" s="216">
        <f>IF(N292="sníž. přenesená",J292,0)</f>
        <v>0</v>
      </c>
      <c r="BI292" s="216">
        <f>IF(N292="nulová",J292,0)</f>
        <v>0</v>
      </c>
      <c r="BJ292" s="17" t="s">
        <v>84</v>
      </c>
      <c r="BK292" s="216">
        <f>ROUND(I292*H292,2)</f>
        <v>0</v>
      </c>
      <c r="BL292" s="17" t="s">
        <v>235</v>
      </c>
      <c r="BM292" s="215" t="s">
        <v>524</v>
      </c>
    </row>
    <row r="293" s="2" customFormat="1">
      <c r="A293" s="38"/>
      <c r="B293" s="39"/>
      <c r="C293" s="40"/>
      <c r="D293" s="217" t="s">
        <v>148</v>
      </c>
      <c r="E293" s="40"/>
      <c r="F293" s="218" t="s">
        <v>523</v>
      </c>
      <c r="G293" s="40"/>
      <c r="H293" s="40"/>
      <c r="I293" s="219"/>
      <c r="J293" s="40"/>
      <c r="K293" s="40"/>
      <c r="L293" s="44"/>
      <c r="M293" s="220"/>
      <c r="N293" s="221"/>
      <c r="O293" s="84"/>
      <c r="P293" s="84"/>
      <c r="Q293" s="84"/>
      <c r="R293" s="84"/>
      <c r="S293" s="84"/>
      <c r="T293" s="85"/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T293" s="17" t="s">
        <v>148</v>
      </c>
      <c r="AU293" s="17" t="s">
        <v>86</v>
      </c>
    </row>
    <row r="294" s="2" customFormat="1" ht="16.5" customHeight="1">
      <c r="A294" s="38"/>
      <c r="B294" s="39"/>
      <c r="C294" s="204" t="s">
        <v>525</v>
      </c>
      <c r="D294" s="204" t="s">
        <v>141</v>
      </c>
      <c r="E294" s="205" t="s">
        <v>526</v>
      </c>
      <c r="F294" s="206" t="s">
        <v>527</v>
      </c>
      <c r="G294" s="207" t="s">
        <v>185</v>
      </c>
      <c r="H294" s="208">
        <v>1</v>
      </c>
      <c r="I294" s="209"/>
      <c r="J294" s="210">
        <f>ROUND(I294*H294,2)</f>
        <v>0</v>
      </c>
      <c r="K294" s="206" t="s">
        <v>19</v>
      </c>
      <c r="L294" s="44"/>
      <c r="M294" s="211" t="s">
        <v>19</v>
      </c>
      <c r="N294" s="212" t="s">
        <v>47</v>
      </c>
      <c r="O294" s="84"/>
      <c r="P294" s="213">
        <f>O294*H294</f>
        <v>0</v>
      </c>
      <c r="Q294" s="213">
        <v>0</v>
      </c>
      <c r="R294" s="213">
        <f>Q294*H294</f>
        <v>0</v>
      </c>
      <c r="S294" s="213">
        <v>0</v>
      </c>
      <c r="T294" s="214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15" t="s">
        <v>235</v>
      </c>
      <c r="AT294" s="215" t="s">
        <v>141</v>
      </c>
      <c r="AU294" s="215" t="s">
        <v>86</v>
      </c>
      <c r="AY294" s="17" t="s">
        <v>138</v>
      </c>
      <c r="BE294" s="216">
        <f>IF(N294="základní",J294,0)</f>
        <v>0</v>
      </c>
      <c r="BF294" s="216">
        <f>IF(N294="snížená",J294,0)</f>
        <v>0</v>
      </c>
      <c r="BG294" s="216">
        <f>IF(N294="zákl. přenesená",J294,0)</f>
        <v>0</v>
      </c>
      <c r="BH294" s="216">
        <f>IF(N294="sníž. přenesená",J294,0)</f>
        <v>0</v>
      </c>
      <c r="BI294" s="216">
        <f>IF(N294="nulová",J294,0)</f>
        <v>0</v>
      </c>
      <c r="BJ294" s="17" t="s">
        <v>84</v>
      </c>
      <c r="BK294" s="216">
        <f>ROUND(I294*H294,2)</f>
        <v>0</v>
      </c>
      <c r="BL294" s="17" t="s">
        <v>235</v>
      </c>
      <c r="BM294" s="215" t="s">
        <v>528</v>
      </c>
    </row>
    <row r="295" s="2" customFormat="1">
      <c r="A295" s="38"/>
      <c r="B295" s="39"/>
      <c r="C295" s="40"/>
      <c r="D295" s="217" t="s">
        <v>148</v>
      </c>
      <c r="E295" s="40"/>
      <c r="F295" s="218" t="s">
        <v>527</v>
      </c>
      <c r="G295" s="40"/>
      <c r="H295" s="40"/>
      <c r="I295" s="219"/>
      <c r="J295" s="40"/>
      <c r="K295" s="40"/>
      <c r="L295" s="44"/>
      <c r="M295" s="220"/>
      <c r="N295" s="221"/>
      <c r="O295" s="84"/>
      <c r="P295" s="84"/>
      <c r="Q295" s="84"/>
      <c r="R295" s="84"/>
      <c r="S295" s="84"/>
      <c r="T295" s="85"/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T295" s="17" t="s">
        <v>148</v>
      </c>
      <c r="AU295" s="17" t="s">
        <v>86</v>
      </c>
    </row>
    <row r="296" s="2" customFormat="1" ht="16.5" customHeight="1">
      <c r="A296" s="38"/>
      <c r="B296" s="39"/>
      <c r="C296" s="204" t="s">
        <v>529</v>
      </c>
      <c r="D296" s="204" t="s">
        <v>141</v>
      </c>
      <c r="E296" s="205" t="s">
        <v>530</v>
      </c>
      <c r="F296" s="206" t="s">
        <v>531</v>
      </c>
      <c r="G296" s="207" t="s">
        <v>185</v>
      </c>
      <c r="H296" s="208">
        <v>1</v>
      </c>
      <c r="I296" s="209"/>
      <c r="J296" s="210">
        <f>ROUND(I296*H296,2)</f>
        <v>0</v>
      </c>
      <c r="K296" s="206" t="s">
        <v>19</v>
      </c>
      <c r="L296" s="44"/>
      <c r="M296" s="211" t="s">
        <v>19</v>
      </c>
      <c r="N296" s="212" t="s">
        <v>47</v>
      </c>
      <c r="O296" s="84"/>
      <c r="P296" s="213">
        <f>O296*H296</f>
        <v>0</v>
      </c>
      <c r="Q296" s="213">
        <v>0</v>
      </c>
      <c r="R296" s="213">
        <f>Q296*H296</f>
        <v>0</v>
      </c>
      <c r="S296" s="213">
        <v>0</v>
      </c>
      <c r="T296" s="214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15" t="s">
        <v>235</v>
      </c>
      <c r="AT296" s="215" t="s">
        <v>141</v>
      </c>
      <c r="AU296" s="215" t="s">
        <v>86</v>
      </c>
      <c r="AY296" s="17" t="s">
        <v>138</v>
      </c>
      <c r="BE296" s="216">
        <f>IF(N296="základní",J296,0)</f>
        <v>0</v>
      </c>
      <c r="BF296" s="216">
        <f>IF(N296="snížená",J296,0)</f>
        <v>0</v>
      </c>
      <c r="BG296" s="216">
        <f>IF(N296="zákl. přenesená",J296,0)</f>
        <v>0</v>
      </c>
      <c r="BH296" s="216">
        <f>IF(N296="sníž. přenesená",J296,0)</f>
        <v>0</v>
      </c>
      <c r="BI296" s="216">
        <f>IF(N296="nulová",J296,0)</f>
        <v>0</v>
      </c>
      <c r="BJ296" s="17" t="s">
        <v>84</v>
      </c>
      <c r="BK296" s="216">
        <f>ROUND(I296*H296,2)</f>
        <v>0</v>
      </c>
      <c r="BL296" s="17" t="s">
        <v>235</v>
      </c>
      <c r="BM296" s="215" t="s">
        <v>532</v>
      </c>
    </row>
    <row r="297" s="2" customFormat="1">
      <c r="A297" s="38"/>
      <c r="B297" s="39"/>
      <c r="C297" s="40"/>
      <c r="D297" s="217" t="s">
        <v>148</v>
      </c>
      <c r="E297" s="40"/>
      <c r="F297" s="218" t="s">
        <v>533</v>
      </c>
      <c r="G297" s="40"/>
      <c r="H297" s="40"/>
      <c r="I297" s="219"/>
      <c r="J297" s="40"/>
      <c r="K297" s="40"/>
      <c r="L297" s="44"/>
      <c r="M297" s="220"/>
      <c r="N297" s="221"/>
      <c r="O297" s="84"/>
      <c r="P297" s="84"/>
      <c r="Q297" s="84"/>
      <c r="R297" s="84"/>
      <c r="S297" s="84"/>
      <c r="T297" s="85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T297" s="17" t="s">
        <v>148</v>
      </c>
      <c r="AU297" s="17" t="s">
        <v>86</v>
      </c>
    </row>
    <row r="298" s="2" customFormat="1" ht="16.5" customHeight="1">
      <c r="A298" s="38"/>
      <c r="B298" s="39"/>
      <c r="C298" s="204" t="s">
        <v>534</v>
      </c>
      <c r="D298" s="204" t="s">
        <v>141</v>
      </c>
      <c r="E298" s="205" t="s">
        <v>535</v>
      </c>
      <c r="F298" s="206" t="s">
        <v>536</v>
      </c>
      <c r="G298" s="207" t="s">
        <v>185</v>
      </c>
      <c r="H298" s="208">
        <v>1</v>
      </c>
      <c r="I298" s="209"/>
      <c r="J298" s="210">
        <f>ROUND(I298*H298,2)</f>
        <v>0</v>
      </c>
      <c r="K298" s="206" t="s">
        <v>19</v>
      </c>
      <c r="L298" s="44"/>
      <c r="M298" s="211" t="s">
        <v>19</v>
      </c>
      <c r="N298" s="212" t="s">
        <v>47</v>
      </c>
      <c r="O298" s="84"/>
      <c r="P298" s="213">
        <f>O298*H298</f>
        <v>0</v>
      </c>
      <c r="Q298" s="213">
        <v>0</v>
      </c>
      <c r="R298" s="213">
        <f>Q298*H298</f>
        <v>0</v>
      </c>
      <c r="S298" s="213">
        <v>0</v>
      </c>
      <c r="T298" s="214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15" t="s">
        <v>235</v>
      </c>
      <c r="AT298" s="215" t="s">
        <v>141</v>
      </c>
      <c r="AU298" s="215" t="s">
        <v>86</v>
      </c>
      <c r="AY298" s="17" t="s">
        <v>138</v>
      </c>
      <c r="BE298" s="216">
        <f>IF(N298="základní",J298,0)</f>
        <v>0</v>
      </c>
      <c r="BF298" s="216">
        <f>IF(N298="snížená",J298,0)</f>
        <v>0</v>
      </c>
      <c r="BG298" s="216">
        <f>IF(N298="zákl. přenesená",J298,0)</f>
        <v>0</v>
      </c>
      <c r="BH298" s="216">
        <f>IF(N298="sníž. přenesená",J298,0)</f>
        <v>0</v>
      </c>
      <c r="BI298" s="216">
        <f>IF(N298="nulová",J298,0)</f>
        <v>0</v>
      </c>
      <c r="BJ298" s="17" t="s">
        <v>84</v>
      </c>
      <c r="BK298" s="216">
        <f>ROUND(I298*H298,2)</f>
        <v>0</v>
      </c>
      <c r="BL298" s="17" t="s">
        <v>235</v>
      </c>
      <c r="BM298" s="215" t="s">
        <v>537</v>
      </c>
    </row>
    <row r="299" s="2" customFormat="1">
      <c r="A299" s="38"/>
      <c r="B299" s="39"/>
      <c r="C299" s="40"/>
      <c r="D299" s="217" t="s">
        <v>148</v>
      </c>
      <c r="E299" s="40"/>
      <c r="F299" s="218" t="s">
        <v>536</v>
      </c>
      <c r="G299" s="40"/>
      <c r="H299" s="40"/>
      <c r="I299" s="219"/>
      <c r="J299" s="40"/>
      <c r="K299" s="40"/>
      <c r="L299" s="44"/>
      <c r="M299" s="220"/>
      <c r="N299" s="221"/>
      <c r="O299" s="84"/>
      <c r="P299" s="84"/>
      <c r="Q299" s="84"/>
      <c r="R299" s="84"/>
      <c r="S299" s="84"/>
      <c r="T299" s="85"/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T299" s="17" t="s">
        <v>148</v>
      </c>
      <c r="AU299" s="17" t="s">
        <v>86</v>
      </c>
    </row>
    <row r="300" s="2" customFormat="1" ht="16.5" customHeight="1">
      <c r="A300" s="38"/>
      <c r="B300" s="39"/>
      <c r="C300" s="204" t="s">
        <v>538</v>
      </c>
      <c r="D300" s="204" t="s">
        <v>141</v>
      </c>
      <c r="E300" s="205" t="s">
        <v>539</v>
      </c>
      <c r="F300" s="206" t="s">
        <v>540</v>
      </c>
      <c r="G300" s="207" t="s">
        <v>185</v>
      </c>
      <c r="H300" s="208">
        <v>1</v>
      </c>
      <c r="I300" s="209"/>
      <c r="J300" s="210">
        <f>ROUND(I300*H300,2)</f>
        <v>0</v>
      </c>
      <c r="K300" s="206" t="s">
        <v>19</v>
      </c>
      <c r="L300" s="44"/>
      <c r="M300" s="211" t="s">
        <v>19</v>
      </c>
      <c r="N300" s="212" t="s">
        <v>47</v>
      </c>
      <c r="O300" s="84"/>
      <c r="P300" s="213">
        <f>O300*H300</f>
        <v>0</v>
      </c>
      <c r="Q300" s="213">
        <v>0</v>
      </c>
      <c r="R300" s="213">
        <f>Q300*H300</f>
        <v>0</v>
      </c>
      <c r="S300" s="213">
        <v>0</v>
      </c>
      <c r="T300" s="214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15" t="s">
        <v>235</v>
      </c>
      <c r="AT300" s="215" t="s">
        <v>141</v>
      </c>
      <c r="AU300" s="215" t="s">
        <v>86</v>
      </c>
      <c r="AY300" s="17" t="s">
        <v>138</v>
      </c>
      <c r="BE300" s="216">
        <f>IF(N300="základní",J300,0)</f>
        <v>0</v>
      </c>
      <c r="BF300" s="216">
        <f>IF(N300="snížená",J300,0)</f>
        <v>0</v>
      </c>
      <c r="BG300" s="216">
        <f>IF(N300="zákl. přenesená",J300,0)</f>
        <v>0</v>
      </c>
      <c r="BH300" s="216">
        <f>IF(N300="sníž. přenesená",J300,0)</f>
        <v>0</v>
      </c>
      <c r="BI300" s="216">
        <f>IF(N300="nulová",J300,0)</f>
        <v>0</v>
      </c>
      <c r="BJ300" s="17" t="s">
        <v>84</v>
      </c>
      <c r="BK300" s="216">
        <f>ROUND(I300*H300,2)</f>
        <v>0</v>
      </c>
      <c r="BL300" s="17" t="s">
        <v>235</v>
      </c>
      <c r="BM300" s="215" t="s">
        <v>541</v>
      </c>
    </row>
    <row r="301" s="2" customFormat="1">
      <c r="A301" s="38"/>
      <c r="B301" s="39"/>
      <c r="C301" s="40"/>
      <c r="D301" s="217" t="s">
        <v>148</v>
      </c>
      <c r="E301" s="40"/>
      <c r="F301" s="218" t="s">
        <v>540</v>
      </c>
      <c r="G301" s="40"/>
      <c r="H301" s="40"/>
      <c r="I301" s="219"/>
      <c r="J301" s="40"/>
      <c r="K301" s="40"/>
      <c r="L301" s="44"/>
      <c r="M301" s="220"/>
      <c r="N301" s="221"/>
      <c r="O301" s="84"/>
      <c r="P301" s="84"/>
      <c r="Q301" s="84"/>
      <c r="R301" s="84"/>
      <c r="S301" s="84"/>
      <c r="T301" s="85"/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T301" s="17" t="s">
        <v>148</v>
      </c>
      <c r="AU301" s="17" t="s">
        <v>86</v>
      </c>
    </row>
    <row r="302" s="2" customFormat="1" ht="16.5" customHeight="1">
      <c r="A302" s="38"/>
      <c r="B302" s="39"/>
      <c r="C302" s="204" t="s">
        <v>542</v>
      </c>
      <c r="D302" s="204" t="s">
        <v>141</v>
      </c>
      <c r="E302" s="205" t="s">
        <v>543</v>
      </c>
      <c r="F302" s="206" t="s">
        <v>544</v>
      </c>
      <c r="G302" s="207" t="s">
        <v>185</v>
      </c>
      <c r="H302" s="208">
        <v>4</v>
      </c>
      <c r="I302" s="209"/>
      <c r="J302" s="210">
        <f>ROUND(I302*H302,2)</f>
        <v>0</v>
      </c>
      <c r="K302" s="206" t="s">
        <v>19</v>
      </c>
      <c r="L302" s="44"/>
      <c r="M302" s="211" t="s">
        <v>19</v>
      </c>
      <c r="N302" s="212" t="s">
        <v>47</v>
      </c>
      <c r="O302" s="84"/>
      <c r="P302" s="213">
        <f>O302*H302</f>
        <v>0</v>
      </c>
      <c r="Q302" s="213">
        <v>0</v>
      </c>
      <c r="R302" s="213">
        <f>Q302*H302</f>
        <v>0</v>
      </c>
      <c r="S302" s="213">
        <v>0</v>
      </c>
      <c r="T302" s="214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15" t="s">
        <v>235</v>
      </c>
      <c r="AT302" s="215" t="s">
        <v>141</v>
      </c>
      <c r="AU302" s="215" t="s">
        <v>86</v>
      </c>
      <c r="AY302" s="17" t="s">
        <v>138</v>
      </c>
      <c r="BE302" s="216">
        <f>IF(N302="základní",J302,0)</f>
        <v>0</v>
      </c>
      <c r="BF302" s="216">
        <f>IF(N302="snížená",J302,0)</f>
        <v>0</v>
      </c>
      <c r="BG302" s="216">
        <f>IF(N302="zákl. přenesená",J302,0)</f>
        <v>0</v>
      </c>
      <c r="BH302" s="216">
        <f>IF(N302="sníž. přenesená",J302,0)</f>
        <v>0</v>
      </c>
      <c r="BI302" s="216">
        <f>IF(N302="nulová",J302,0)</f>
        <v>0</v>
      </c>
      <c r="BJ302" s="17" t="s">
        <v>84</v>
      </c>
      <c r="BK302" s="216">
        <f>ROUND(I302*H302,2)</f>
        <v>0</v>
      </c>
      <c r="BL302" s="17" t="s">
        <v>235</v>
      </c>
      <c r="BM302" s="215" t="s">
        <v>545</v>
      </c>
    </row>
    <row r="303" s="2" customFormat="1">
      <c r="A303" s="38"/>
      <c r="B303" s="39"/>
      <c r="C303" s="40"/>
      <c r="D303" s="217" t="s">
        <v>148</v>
      </c>
      <c r="E303" s="40"/>
      <c r="F303" s="218" t="s">
        <v>544</v>
      </c>
      <c r="G303" s="40"/>
      <c r="H303" s="40"/>
      <c r="I303" s="219"/>
      <c r="J303" s="40"/>
      <c r="K303" s="40"/>
      <c r="L303" s="44"/>
      <c r="M303" s="220"/>
      <c r="N303" s="221"/>
      <c r="O303" s="84"/>
      <c r="P303" s="84"/>
      <c r="Q303" s="84"/>
      <c r="R303" s="84"/>
      <c r="S303" s="84"/>
      <c r="T303" s="85"/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T303" s="17" t="s">
        <v>148</v>
      </c>
      <c r="AU303" s="17" t="s">
        <v>86</v>
      </c>
    </row>
    <row r="304" s="2" customFormat="1" ht="16.5" customHeight="1">
      <c r="A304" s="38"/>
      <c r="B304" s="39"/>
      <c r="C304" s="204" t="s">
        <v>546</v>
      </c>
      <c r="D304" s="204" t="s">
        <v>141</v>
      </c>
      <c r="E304" s="205" t="s">
        <v>547</v>
      </c>
      <c r="F304" s="206" t="s">
        <v>548</v>
      </c>
      <c r="G304" s="207" t="s">
        <v>185</v>
      </c>
      <c r="H304" s="208">
        <v>1</v>
      </c>
      <c r="I304" s="209"/>
      <c r="J304" s="210">
        <f>ROUND(I304*H304,2)</f>
        <v>0</v>
      </c>
      <c r="K304" s="206" t="s">
        <v>19</v>
      </c>
      <c r="L304" s="44"/>
      <c r="M304" s="211" t="s">
        <v>19</v>
      </c>
      <c r="N304" s="212" t="s">
        <v>47</v>
      </c>
      <c r="O304" s="84"/>
      <c r="P304" s="213">
        <f>O304*H304</f>
        <v>0</v>
      </c>
      <c r="Q304" s="213">
        <v>0</v>
      </c>
      <c r="R304" s="213">
        <f>Q304*H304</f>
        <v>0</v>
      </c>
      <c r="S304" s="213">
        <v>0</v>
      </c>
      <c r="T304" s="214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15" t="s">
        <v>235</v>
      </c>
      <c r="AT304" s="215" t="s">
        <v>141</v>
      </c>
      <c r="AU304" s="215" t="s">
        <v>86</v>
      </c>
      <c r="AY304" s="17" t="s">
        <v>138</v>
      </c>
      <c r="BE304" s="216">
        <f>IF(N304="základní",J304,0)</f>
        <v>0</v>
      </c>
      <c r="BF304" s="216">
        <f>IF(N304="snížená",J304,0)</f>
        <v>0</v>
      </c>
      <c r="BG304" s="216">
        <f>IF(N304="zákl. přenesená",J304,0)</f>
        <v>0</v>
      </c>
      <c r="BH304" s="216">
        <f>IF(N304="sníž. přenesená",J304,0)</f>
        <v>0</v>
      </c>
      <c r="BI304" s="216">
        <f>IF(N304="nulová",J304,0)</f>
        <v>0</v>
      </c>
      <c r="BJ304" s="17" t="s">
        <v>84</v>
      </c>
      <c r="BK304" s="216">
        <f>ROUND(I304*H304,2)</f>
        <v>0</v>
      </c>
      <c r="BL304" s="17" t="s">
        <v>235</v>
      </c>
      <c r="BM304" s="215" t="s">
        <v>549</v>
      </c>
    </row>
    <row r="305" s="2" customFormat="1">
      <c r="A305" s="38"/>
      <c r="B305" s="39"/>
      <c r="C305" s="40"/>
      <c r="D305" s="217" t="s">
        <v>148</v>
      </c>
      <c r="E305" s="40"/>
      <c r="F305" s="218" t="s">
        <v>548</v>
      </c>
      <c r="G305" s="40"/>
      <c r="H305" s="40"/>
      <c r="I305" s="219"/>
      <c r="J305" s="40"/>
      <c r="K305" s="40"/>
      <c r="L305" s="44"/>
      <c r="M305" s="220"/>
      <c r="N305" s="221"/>
      <c r="O305" s="84"/>
      <c r="P305" s="84"/>
      <c r="Q305" s="84"/>
      <c r="R305" s="84"/>
      <c r="S305" s="84"/>
      <c r="T305" s="85"/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T305" s="17" t="s">
        <v>148</v>
      </c>
      <c r="AU305" s="17" t="s">
        <v>86</v>
      </c>
    </row>
    <row r="306" s="2" customFormat="1" ht="16.5" customHeight="1">
      <c r="A306" s="38"/>
      <c r="B306" s="39"/>
      <c r="C306" s="204" t="s">
        <v>550</v>
      </c>
      <c r="D306" s="204" t="s">
        <v>141</v>
      </c>
      <c r="E306" s="205" t="s">
        <v>551</v>
      </c>
      <c r="F306" s="206" t="s">
        <v>552</v>
      </c>
      <c r="G306" s="207" t="s">
        <v>185</v>
      </c>
      <c r="H306" s="208">
        <v>7</v>
      </c>
      <c r="I306" s="209"/>
      <c r="J306" s="210">
        <f>ROUND(I306*H306,2)</f>
        <v>0</v>
      </c>
      <c r="K306" s="206" t="s">
        <v>19</v>
      </c>
      <c r="L306" s="44"/>
      <c r="M306" s="211" t="s">
        <v>19</v>
      </c>
      <c r="N306" s="212" t="s">
        <v>47</v>
      </c>
      <c r="O306" s="84"/>
      <c r="P306" s="213">
        <f>O306*H306</f>
        <v>0</v>
      </c>
      <c r="Q306" s="213">
        <v>0</v>
      </c>
      <c r="R306" s="213">
        <f>Q306*H306</f>
        <v>0</v>
      </c>
      <c r="S306" s="213">
        <v>0</v>
      </c>
      <c r="T306" s="214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15" t="s">
        <v>235</v>
      </c>
      <c r="AT306" s="215" t="s">
        <v>141</v>
      </c>
      <c r="AU306" s="215" t="s">
        <v>86</v>
      </c>
      <c r="AY306" s="17" t="s">
        <v>138</v>
      </c>
      <c r="BE306" s="216">
        <f>IF(N306="základní",J306,0)</f>
        <v>0</v>
      </c>
      <c r="BF306" s="216">
        <f>IF(N306="snížená",J306,0)</f>
        <v>0</v>
      </c>
      <c r="BG306" s="216">
        <f>IF(N306="zákl. přenesená",J306,0)</f>
        <v>0</v>
      </c>
      <c r="BH306" s="216">
        <f>IF(N306="sníž. přenesená",J306,0)</f>
        <v>0</v>
      </c>
      <c r="BI306" s="216">
        <f>IF(N306="nulová",J306,0)</f>
        <v>0</v>
      </c>
      <c r="BJ306" s="17" t="s">
        <v>84</v>
      </c>
      <c r="BK306" s="216">
        <f>ROUND(I306*H306,2)</f>
        <v>0</v>
      </c>
      <c r="BL306" s="17" t="s">
        <v>235</v>
      </c>
      <c r="BM306" s="215" t="s">
        <v>553</v>
      </c>
    </row>
    <row r="307" s="2" customFormat="1">
      <c r="A307" s="38"/>
      <c r="B307" s="39"/>
      <c r="C307" s="40"/>
      <c r="D307" s="217" t="s">
        <v>148</v>
      </c>
      <c r="E307" s="40"/>
      <c r="F307" s="218" t="s">
        <v>552</v>
      </c>
      <c r="G307" s="40"/>
      <c r="H307" s="40"/>
      <c r="I307" s="219"/>
      <c r="J307" s="40"/>
      <c r="K307" s="40"/>
      <c r="L307" s="44"/>
      <c r="M307" s="220"/>
      <c r="N307" s="221"/>
      <c r="O307" s="84"/>
      <c r="P307" s="84"/>
      <c r="Q307" s="84"/>
      <c r="R307" s="84"/>
      <c r="S307" s="84"/>
      <c r="T307" s="85"/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T307" s="17" t="s">
        <v>148</v>
      </c>
      <c r="AU307" s="17" t="s">
        <v>86</v>
      </c>
    </row>
    <row r="308" s="2" customFormat="1">
      <c r="A308" s="38"/>
      <c r="B308" s="39"/>
      <c r="C308" s="40"/>
      <c r="D308" s="217" t="s">
        <v>554</v>
      </c>
      <c r="E308" s="40"/>
      <c r="F308" s="245" t="s">
        <v>555</v>
      </c>
      <c r="G308" s="40"/>
      <c r="H308" s="40"/>
      <c r="I308" s="219"/>
      <c r="J308" s="40"/>
      <c r="K308" s="40"/>
      <c r="L308" s="44"/>
      <c r="M308" s="220"/>
      <c r="N308" s="221"/>
      <c r="O308" s="84"/>
      <c r="P308" s="84"/>
      <c r="Q308" s="84"/>
      <c r="R308" s="84"/>
      <c r="S308" s="84"/>
      <c r="T308" s="85"/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T308" s="17" t="s">
        <v>554</v>
      </c>
      <c r="AU308" s="17" t="s">
        <v>86</v>
      </c>
    </row>
    <row r="309" s="2" customFormat="1" ht="16.5" customHeight="1">
      <c r="A309" s="38"/>
      <c r="B309" s="39"/>
      <c r="C309" s="204" t="s">
        <v>556</v>
      </c>
      <c r="D309" s="204" t="s">
        <v>141</v>
      </c>
      <c r="E309" s="205" t="s">
        <v>557</v>
      </c>
      <c r="F309" s="206" t="s">
        <v>558</v>
      </c>
      <c r="G309" s="207" t="s">
        <v>185</v>
      </c>
      <c r="H309" s="208">
        <v>3</v>
      </c>
      <c r="I309" s="209"/>
      <c r="J309" s="210">
        <f>ROUND(I309*H309,2)</f>
        <v>0</v>
      </c>
      <c r="K309" s="206" t="s">
        <v>145</v>
      </c>
      <c r="L309" s="44"/>
      <c r="M309" s="211" t="s">
        <v>19</v>
      </c>
      <c r="N309" s="212" t="s">
        <v>47</v>
      </c>
      <c r="O309" s="84"/>
      <c r="P309" s="213">
        <f>O309*H309</f>
        <v>0</v>
      </c>
      <c r="Q309" s="213">
        <v>0</v>
      </c>
      <c r="R309" s="213">
        <f>Q309*H309</f>
        <v>0</v>
      </c>
      <c r="S309" s="213">
        <v>0</v>
      </c>
      <c r="T309" s="214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15" t="s">
        <v>235</v>
      </c>
      <c r="AT309" s="215" t="s">
        <v>141</v>
      </c>
      <c r="AU309" s="215" t="s">
        <v>86</v>
      </c>
      <c r="AY309" s="17" t="s">
        <v>138</v>
      </c>
      <c r="BE309" s="216">
        <f>IF(N309="základní",J309,0)</f>
        <v>0</v>
      </c>
      <c r="BF309" s="216">
        <f>IF(N309="snížená",J309,0)</f>
        <v>0</v>
      </c>
      <c r="BG309" s="216">
        <f>IF(N309="zákl. přenesená",J309,0)</f>
        <v>0</v>
      </c>
      <c r="BH309" s="216">
        <f>IF(N309="sníž. přenesená",J309,0)</f>
        <v>0</v>
      </c>
      <c r="BI309" s="216">
        <f>IF(N309="nulová",J309,0)</f>
        <v>0</v>
      </c>
      <c r="BJ309" s="17" t="s">
        <v>84</v>
      </c>
      <c r="BK309" s="216">
        <f>ROUND(I309*H309,2)</f>
        <v>0</v>
      </c>
      <c r="BL309" s="17" t="s">
        <v>235</v>
      </c>
      <c r="BM309" s="215" t="s">
        <v>559</v>
      </c>
    </row>
    <row r="310" s="2" customFormat="1">
      <c r="A310" s="38"/>
      <c r="B310" s="39"/>
      <c r="C310" s="40"/>
      <c r="D310" s="217" t="s">
        <v>148</v>
      </c>
      <c r="E310" s="40"/>
      <c r="F310" s="218" t="s">
        <v>558</v>
      </c>
      <c r="G310" s="40"/>
      <c r="H310" s="40"/>
      <c r="I310" s="219"/>
      <c r="J310" s="40"/>
      <c r="K310" s="40"/>
      <c r="L310" s="44"/>
      <c r="M310" s="220"/>
      <c r="N310" s="221"/>
      <c r="O310" s="84"/>
      <c r="P310" s="84"/>
      <c r="Q310" s="84"/>
      <c r="R310" s="84"/>
      <c r="S310" s="84"/>
      <c r="T310" s="85"/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T310" s="17" t="s">
        <v>148</v>
      </c>
      <c r="AU310" s="17" t="s">
        <v>86</v>
      </c>
    </row>
    <row r="311" s="2" customFormat="1">
      <c r="A311" s="38"/>
      <c r="B311" s="39"/>
      <c r="C311" s="40"/>
      <c r="D311" s="222" t="s">
        <v>150</v>
      </c>
      <c r="E311" s="40"/>
      <c r="F311" s="223" t="s">
        <v>560</v>
      </c>
      <c r="G311" s="40"/>
      <c r="H311" s="40"/>
      <c r="I311" s="219"/>
      <c r="J311" s="40"/>
      <c r="K311" s="40"/>
      <c r="L311" s="44"/>
      <c r="M311" s="220"/>
      <c r="N311" s="221"/>
      <c r="O311" s="84"/>
      <c r="P311" s="84"/>
      <c r="Q311" s="84"/>
      <c r="R311" s="84"/>
      <c r="S311" s="84"/>
      <c r="T311" s="85"/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T311" s="17" t="s">
        <v>150</v>
      </c>
      <c r="AU311" s="17" t="s">
        <v>86</v>
      </c>
    </row>
    <row r="312" s="2" customFormat="1" ht="16.5" customHeight="1">
      <c r="A312" s="38"/>
      <c r="B312" s="39"/>
      <c r="C312" s="235" t="s">
        <v>561</v>
      </c>
      <c r="D312" s="235" t="s">
        <v>190</v>
      </c>
      <c r="E312" s="236" t="s">
        <v>562</v>
      </c>
      <c r="F312" s="237" t="s">
        <v>563</v>
      </c>
      <c r="G312" s="238" t="s">
        <v>185</v>
      </c>
      <c r="H312" s="239">
        <v>3</v>
      </c>
      <c r="I312" s="240"/>
      <c r="J312" s="241">
        <f>ROUND(I312*H312,2)</f>
        <v>0</v>
      </c>
      <c r="K312" s="237" t="s">
        <v>145</v>
      </c>
      <c r="L312" s="242"/>
      <c r="M312" s="243" t="s">
        <v>19</v>
      </c>
      <c r="N312" s="244" t="s">
        <v>47</v>
      </c>
      <c r="O312" s="84"/>
      <c r="P312" s="213">
        <f>O312*H312</f>
        <v>0</v>
      </c>
      <c r="Q312" s="213">
        <v>9.0000000000000006E-05</v>
      </c>
      <c r="R312" s="213">
        <f>Q312*H312</f>
        <v>0.00027</v>
      </c>
      <c r="S312" s="213">
        <v>0</v>
      </c>
      <c r="T312" s="214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15" t="s">
        <v>457</v>
      </c>
      <c r="AT312" s="215" t="s">
        <v>190</v>
      </c>
      <c r="AU312" s="215" t="s">
        <v>86</v>
      </c>
      <c r="AY312" s="17" t="s">
        <v>138</v>
      </c>
      <c r="BE312" s="216">
        <f>IF(N312="základní",J312,0)</f>
        <v>0</v>
      </c>
      <c r="BF312" s="216">
        <f>IF(N312="snížená",J312,0)</f>
        <v>0</v>
      </c>
      <c r="BG312" s="216">
        <f>IF(N312="zákl. přenesená",J312,0)</f>
        <v>0</v>
      </c>
      <c r="BH312" s="216">
        <f>IF(N312="sníž. přenesená",J312,0)</f>
        <v>0</v>
      </c>
      <c r="BI312" s="216">
        <f>IF(N312="nulová",J312,0)</f>
        <v>0</v>
      </c>
      <c r="BJ312" s="17" t="s">
        <v>84</v>
      </c>
      <c r="BK312" s="216">
        <f>ROUND(I312*H312,2)</f>
        <v>0</v>
      </c>
      <c r="BL312" s="17" t="s">
        <v>235</v>
      </c>
      <c r="BM312" s="215" t="s">
        <v>564</v>
      </c>
    </row>
    <row r="313" s="2" customFormat="1">
      <c r="A313" s="38"/>
      <c r="B313" s="39"/>
      <c r="C313" s="40"/>
      <c r="D313" s="217" t="s">
        <v>148</v>
      </c>
      <c r="E313" s="40"/>
      <c r="F313" s="218" t="s">
        <v>565</v>
      </c>
      <c r="G313" s="40"/>
      <c r="H313" s="40"/>
      <c r="I313" s="219"/>
      <c r="J313" s="40"/>
      <c r="K313" s="40"/>
      <c r="L313" s="44"/>
      <c r="M313" s="220"/>
      <c r="N313" s="221"/>
      <c r="O313" s="84"/>
      <c r="P313" s="84"/>
      <c r="Q313" s="84"/>
      <c r="R313" s="84"/>
      <c r="S313" s="84"/>
      <c r="T313" s="85"/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T313" s="17" t="s">
        <v>148</v>
      </c>
      <c r="AU313" s="17" t="s">
        <v>86</v>
      </c>
    </row>
    <row r="314" s="2" customFormat="1" ht="16.5" customHeight="1">
      <c r="A314" s="38"/>
      <c r="B314" s="39"/>
      <c r="C314" s="204" t="s">
        <v>566</v>
      </c>
      <c r="D314" s="204" t="s">
        <v>141</v>
      </c>
      <c r="E314" s="205" t="s">
        <v>567</v>
      </c>
      <c r="F314" s="206" t="s">
        <v>568</v>
      </c>
      <c r="G314" s="207" t="s">
        <v>185</v>
      </c>
      <c r="H314" s="208">
        <v>3</v>
      </c>
      <c r="I314" s="209"/>
      <c r="J314" s="210">
        <f>ROUND(I314*H314,2)</f>
        <v>0</v>
      </c>
      <c r="K314" s="206" t="s">
        <v>145</v>
      </c>
      <c r="L314" s="44"/>
      <c r="M314" s="211" t="s">
        <v>19</v>
      </c>
      <c r="N314" s="212" t="s">
        <v>47</v>
      </c>
      <c r="O314" s="84"/>
      <c r="P314" s="213">
        <f>O314*H314</f>
        <v>0</v>
      </c>
      <c r="Q314" s="213">
        <v>0</v>
      </c>
      <c r="R314" s="213">
        <f>Q314*H314</f>
        <v>0</v>
      </c>
      <c r="S314" s="213">
        <v>0</v>
      </c>
      <c r="T314" s="214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15" t="s">
        <v>235</v>
      </c>
      <c r="AT314" s="215" t="s">
        <v>141</v>
      </c>
      <c r="AU314" s="215" t="s">
        <v>86</v>
      </c>
      <c r="AY314" s="17" t="s">
        <v>138</v>
      </c>
      <c r="BE314" s="216">
        <f>IF(N314="základní",J314,0)</f>
        <v>0</v>
      </c>
      <c r="BF314" s="216">
        <f>IF(N314="snížená",J314,0)</f>
        <v>0</v>
      </c>
      <c r="BG314" s="216">
        <f>IF(N314="zákl. přenesená",J314,0)</f>
        <v>0</v>
      </c>
      <c r="BH314" s="216">
        <f>IF(N314="sníž. přenesená",J314,0)</f>
        <v>0</v>
      </c>
      <c r="BI314" s="216">
        <f>IF(N314="nulová",J314,0)</f>
        <v>0</v>
      </c>
      <c r="BJ314" s="17" t="s">
        <v>84</v>
      </c>
      <c r="BK314" s="216">
        <f>ROUND(I314*H314,2)</f>
        <v>0</v>
      </c>
      <c r="BL314" s="17" t="s">
        <v>235</v>
      </c>
      <c r="BM314" s="215" t="s">
        <v>569</v>
      </c>
    </row>
    <row r="315" s="2" customFormat="1">
      <c r="A315" s="38"/>
      <c r="B315" s="39"/>
      <c r="C315" s="40"/>
      <c r="D315" s="217" t="s">
        <v>148</v>
      </c>
      <c r="E315" s="40"/>
      <c r="F315" s="218" t="s">
        <v>570</v>
      </c>
      <c r="G315" s="40"/>
      <c r="H315" s="40"/>
      <c r="I315" s="219"/>
      <c r="J315" s="40"/>
      <c r="K315" s="40"/>
      <c r="L315" s="44"/>
      <c r="M315" s="220"/>
      <c r="N315" s="221"/>
      <c r="O315" s="84"/>
      <c r="P315" s="84"/>
      <c r="Q315" s="84"/>
      <c r="R315" s="84"/>
      <c r="S315" s="84"/>
      <c r="T315" s="85"/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T315" s="17" t="s">
        <v>148</v>
      </c>
      <c r="AU315" s="17" t="s">
        <v>86</v>
      </c>
    </row>
    <row r="316" s="2" customFormat="1">
      <c r="A316" s="38"/>
      <c r="B316" s="39"/>
      <c r="C316" s="40"/>
      <c r="D316" s="222" t="s">
        <v>150</v>
      </c>
      <c r="E316" s="40"/>
      <c r="F316" s="223" t="s">
        <v>571</v>
      </c>
      <c r="G316" s="40"/>
      <c r="H316" s="40"/>
      <c r="I316" s="219"/>
      <c r="J316" s="40"/>
      <c r="K316" s="40"/>
      <c r="L316" s="44"/>
      <c r="M316" s="220"/>
      <c r="N316" s="221"/>
      <c r="O316" s="84"/>
      <c r="P316" s="84"/>
      <c r="Q316" s="84"/>
      <c r="R316" s="84"/>
      <c r="S316" s="84"/>
      <c r="T316" s="85"/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T316" s="17" t="s">
        <v>150</v>
      </c>
      <c r="AU316" s="17" t="s">
        <v>86</v>
      </c>
    </row>
    <row r="317" s="2" customFormat="1" ht="16.5" customHeight="1">
      <c r="A317" s="38"/>
      <c r="B317" s="39"/>
      <c r="C317" s="235" t="s">
        <v>572</v>
      </c>
      <c r="D317" s="235" t="s">
        <v>190</v>
      </c>
      <c r="E317" s="236" t="s">
        <v>573</v>
      </c>
      <c r="F317" s="237" t="s">
        <v>574</v>
      </c>
      <c r="G317" s="238" t="s">
        <v>185</v>
      </c>
      <c r="H317" s="239">
        <v>3</v>
      </c>
      <c r="I317" s="240"/>
      <c r="J317" s="241">
        <f>ROUND(I317*H317,2)</f>
        <v>0</v>
      </c>
      <c r="K317" s="237" t="s">
        <v>145</v>
      </c>
      <c r="L317" s="242"/>
      <c r="M317" s="243" t="s">
        <v>19</v>
      </c>
      <c r="N317" s="244" t="s">
        <v>47</v>
      </c>
      <c r="O317" s="84"/>
      <c r="P317" s="213">
        <f>O317*H317</f>
        <v>0</v>
      </c>
      <c r="Q317" s="213">
        <v>5.0000000000000002E-05</v>
      </c>
      <c r="R317" s="213">
        <f>Q317*H317</f>
        <v>0.00015000000000000001</v>
      </c>
      <c r="S317" s="213">
        <v>0</v>
      </c>
      <c r="T317" s="214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15" t="s">
        <v>457</v>
      </c>
      <c r="AT317" s="215" t="s">
        <v>190</v>
      </c>
      <c r="AU317" s="215" t="s">
        <v>86</v>
      </c>
      <c r="AY317" s="17" t="s">
        <v>138</v>
      </c>
      <c r="BE317" s="216">
        <f>IF(N317="základní",J317,0)</f>
        <v>0</v>
      </c>
      <c r="BF317" s="216">
        <f>IF(N317="snížená",J317,0)</f>
        <v>0</v>
      </c>
      <c r="BG317" s="216">
        <f>IF(N317="zákl. přenesená",J317,0)</f>
        <v>0</v>
      </c>
      <c r="BH317" s="216">
        <f>IF(N317="sníž. přenesená",J317,0)</f>
        <v>0</v>
      </c>
      <c r="BI317" s="216">
        <f>IF(N317="nulová",J317,0)</f>
        <v>0</v>
      </c>
      <c r="BJ317" s="17" t="s">
        <v>84</v>
      </c>
      <c r="BK317" s="216">
        <f>ROUND(I317*H317,2)</f>
        <v>0</v>
      </c>
      <c r="BL317" s="17" t="s">
        <v>235</v>
      </c>
      <c r="BM317" s="215" t="s">
        <v>575</v>
      </c>
    </row>
    <row r="318" s="2" customFormat="1">
      <c r="A318" s="38"/>
      <c r="B318" s="39"/>
      <c r="C318" s="40"/>
      <c r="D318" s="217" t="s">
        <v>148</v>
      </c>
      <c r="E318" s="40"/>
      <c r="F318" s="218" t="s">
        <v>574</v>
      </c>
      <c r="G318" s="40"/>
      <c r="H318" s="40"/>
      <c r="I318" s="219"/>
      <c r="J318" s="40"/>
      <c r="K318" s="40"/>
      <c r="L318" s="44"/>
      <c r="M318" s="220"/>
      <c r="N318" s="221"/>
      <c r="O318" s="84"/>
      <c r="P318" s="84"/>
      <c r="Q318" s="84"/>
      <c r="R318" s="84"/>
      <c r="S318" s="84"/>
      <c r="T318" s="85"/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T318" s="17" t="s">
        <v>148</v>
      </c>
      <c r="AU318" s="17" t="s">
        <v>86</v>
      </c>
    </row>
    <row r="319" s="2" customFormat="1" ht="16.5" customHeight="1">
      <c r="A319" s="38"/>
      <c r="B319" s="39"/>
      <c r="C319" s="204" t="s">
        <v>576</v>
      </c>
      <c r="D319" s="204" t="s">
        <v>141</v>
      </c>
      <c r="E319" s="205" t="s">
        <v>577</v>
      </c>
      <c r="F319" s="206" t="s">
        <v>578</v>
      </c>
      <c r="G319" s="207" t="s">
        <v>185</v>
      </c>
      <c r="H319" s="208">
        <v>3</v>
      </c>
      <c r="I319" s="209"/>
      <c r="J319" s="210">
        <f>ROUND(I319*H319,2)</f>
        <v>0</v>
      </c>
      <c r="K319" s="206" t="s">
        <v>145</v>
      </c>
      <c r="L319" s="44"/>
      <c r="M319" s="211" t="s">
        <v>19</v>
      </c>
      <c r="N319" s="212" t="s">
        <v>47</v>
      </c>
      <c r="O319" s="84"/>
      <c r="P319" s="213">
        <f>O319*H319</f>
        <v>0</v>
      </c>
      <c r="Q319" s="213">
        <v>0</v>
      </c>
      <c r="R319" s="213">
        <f>Q319*H319</f>
        <v>0</v>
      </c>
      <c r="S319" s="213">
        <v>0</v>
      </c>
      <c r="T319" s="214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15" t="s">
        <v>235</v>
      </c>
      <c r="AT319" s="215" t="s">
        <v>141</v>
      </c>
      <c r="AU319" s="215" t="s">
        <v>86</v>
      </c>
      <c r="AY319" s="17" t="s">
        <v>138</v>
      </c>
      <c r="BE319" s="216">
        <f>IF(N319="základní",J319,0)</f>
        <v>0</v>
      </c>
      <c r="BF319" s="216">
        <f>IF(N319="snížená",J319,0)</f>
        <v>0</v>
      </c>
      <c r="BG319" s="216">
        <f>IF(N319="zákl. přenesená",J319,0)</f>
        <v>0</v>
      </c>
      <c r="BH319" s="216">
        <f>IF(N319="sníž. přenesená",J319,0)</f>
        <v>0</v>
      </c>
      <c r="BI319" s="216">
        <f>IF(N319="nulová",J319,0)</f>
        <v>0</v>
      </c>
      <c r="BJ319" s="17" t="s">
        <v>84</v>
      </c>
      <c r="BK319" s="216">
        <f>ROUND(I319*H319,2)</f>
        <v>0</v>
      </c>
      <c r="BL319" s="17" t="s">
        <v>235</v>
      </c>
      <c r="BM319" s="215" t="s">
        <v>579</v>
      </c>
    </row>
    <row r="320" s="2" customFormat="1">
      <c r="A320" s="38"/>
      <c r="B320" s="39"/>
      <c r="C320" s="40"/>
      <c r="D320" s="217" t="s">
        <v>148</v>
      </c>
      <c r="E320" s="40"/>
      <c r="F320" s="218" t="s">
        <v>580</v>
      </c>
      <c r="G320" s="40"/>
      <c r="H320" s="40"/>
      <c r="I320" s="219"/>
      <c r="J320" s="40"/>
      <c r="K320" s="40"/>
      <c r="L320" s="44"/>
      <c r="M320" s="220"/>
      <c r="N320" s="221"/>
      <c r="O320" s="84"/>
      <c r="P320" s="84"/>
      <c r="Q320" s="84"/>
      <c r="R320" s="84"/>
      <c r="S320" s="84"/>
      <c r="T320" s="85"/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T320" s="17" t="s">
        <v>148</v>
      </c>
      <c r="AU320" s="17" t="s">
        <v>86</v>
      </c>
    </row>
    <row r="321" s="2" customFormat="1">
      <c r="A321" s="38"/>
      <c r="B321" s="39"/>
      <c r="C321" s="40"/>
      <c r="D321" s="222" t="s">
        <v>150</v>
      </c>
      <c r="E321" s="40"/>
      <c r="F321" s="223" t="s">
        <v>581</v>
      </c>
      <c r="G321" s="40"/>
      <c r="H321" s="40"/>
      <c r="I321" s="219"/>
      <c r="J321" s="40"/>
      <c r="K321" s="40"/>
      <c r="L321" s="44"/>
      <c r="M321" s="220"/>
      <c r="N321" s="221"/>
      <c r="O321" s="84"/>
      <c r="P321" s="84"/>
      <c r="Q321" s="84"/>
      <c r="R321" s="84"/>
      <c r="S321" s="84"/>
      <c r="T321" s="85"/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T321" s="17" t="s">
        <v>150</v>
      </c>
      <c r="AU321" s="17" t="s">
        <v>86</v>
      </c>
    </row>
    <row r="322" s="2" customFormat="1" ht="16.5" customHeight="1">
      <c r="A322" s="38"/>
      <c r="B322" s="39"/>
      <c r="C322" s="235" t="s">
        <v>582</v>
      </c>
      <c r="D322" s="235" t="s">
        <v>190</v>
      </c>
      <c r="E322" s="236" t="s">
        <v>583</v>
      </c>
      <c r="F322" s="237" t="s">
        <v>584</v>
      </c>
      <c r="G322" s="238" t="s">
        <v>185</v>
      </c>
      <c r="H322" s="239">
        <v>11</v>
      </c>
      <c r="I322" s="240"/>
      <c r="J322" s="241">
        <f>ROUND(I322*H322,2)</f>
        <v>0</v>
      </c>
      <c r="K322" s="237" t="s">
        <v>145</v>
      </c>
      <c r="L322" s="242"/>
      <c r="M322" s="243" t="s">
        <v>19</v>
      </c>
      <c r="N322" s="244" t="s">
        <v>47</v>
      </c>
      <c r="O322" s="84"/>
      <c r="P322" s="213">
        <f>O322*H322</f>
        <v>0</v>
      </c>
      <c r="Q322" s="213">
        <v>0.00010000000000000001</v>
      </c>
      <c r="R322" s="213">
        <f>Q322*H322</f>
        <v>0.0011000000000000001</v>
      </c>
      <c r="S322" s="213">
        <v>0</v>
      </c>
      <c r="T322" s="214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15" t="s">
        <v>457</v>
      </c>
      <c r="AT322" s="215" t="s">
        <v>190</v>
      </c>
      <c r="AU322" s="215" t="s">
        <v>86</v>
      </c>
      <c r="AY322" s="17" t="s">
        <v>138</v>
      </c>
      <c r="BE322" s="216">
        <f>IF(N322="základní",J322,0)</f>
        <v>0</v>
      </c>
      <c r="BF322" s="216">
        <f>IF(N322="snížená",J322,0)</f>
        <v>0</v>
      </c>
      <c r="BG322" s="216">
        <f>IF(N322="zákl. přenesená",J322,0)</f>
        <v>0</v>
      </c>
      <c r="BH322" s="216">
        <f>IF(N322="sníž. přenesená",J322,0)</f>
        <v>0</v>
      </c>
      <c r="BI322" s="216">
        <f>IF(N322="nulová",J322,0)</f>
        <v>0</v>
      </c>
      <c r="BJ322" s="17" t="s">
        <v>84</v>
      </c>
      <c r="BK322" s="216">
        <f>ROUND(I322*H322,2)</f>
        <v>0</v>
      </c>
      <c r="BL322" s="17" t="s">
        <v>235</v>
      </c>
      <c r="BM322" s="215" t="s">
        <v>585</v>
      </c>
    </row>
    <row r="323" s="2" customFormat="1">
      <c r="A323" s="38"/>
      <c r="B323" s="39"/>
      <c r="C323" s="40"/>
      <c r="D323" s="217" t="s">
        <v>148</v>
      </c>
      <c r="E323" s="40"/>
      <c r="F323" s="218" t="s">
        <v>584</v>
      </c>
      <c r="G323" s="40"/>
      <c r="H323" s="40"/>
      <c r="I323" s="219"/>
      <c r="J323" s="40"/>
      <c r="K323" s="40"/>
      <c r="L323" s="44"/>
      <c r="M323" s="220"/>
      <c r="N323" s="221"/>
      <c r="O323" s="84"/>
      <c r="P323" s="84"/>
      <c r="Q323" s="84"/>
      <c r="R323" s="84"/>
      <c r="S323" s="84"/>
      <c r="T323" s="85"/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T323" s="17" t="s">
        <v>148</v>
      </c>
      <c r="AU323" s="17" t="s">
        <v>86</v>
      </c>
    </row>
    <row r="324" s="2" customFormat="1" ht="16.5" customHeight="1">
      <c r="A324" s="38"/>
      <c r="B324" s="39"/>
      <c r="C324" s="204" t="s">
        <v>586</v>
      </c>
      <c r="D324" s="204" t="s">
        <v>141</v>
      </c>
      <c r="E324" s="205" t="s">
        <v>587</v>
      </c>
      <c r="F324" s="206" t="s">
        <v>588</v>
      </c>
      <c r="G324" s="207" t="s">
        <v>185</v>
      </c>
      <c r="H324" s="208">
        <v>2</v>
      </c>
      <c r="I324" s="209"/>
      <c r="J324" s="210">
        <f>ROUND(I324*H324,2)</f>
        <v>0</v>
      </c>
      <c r="K324" s="206" t="s">
        <v>145</v>
      </c>
      <c r="L324" s="44"/>
      <c r="M324" s="211" t="s">
        <v>19</v>
      </c>
      <c r="N324" s="212" t="s">
        <v>47</v>
      </c>
      <c r="O324" s="84"/>
      <c r="P324" s="213">
        <f>O324*H324</f>
        <v>0</v>
      </c>
      <c r="Q324" s="213">
        <v>0</v>
      </c>
      <c r="R324" s="213">
        <f>Q324*H324</f>
        <v>0</v>
      </c>
      <c r="S324" s="213">
        <v>0</v>
      </c>
      <c r="T324" s="214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15" t="s">
        <v>235</v>
      </c>
      <c r="AT324" s="215" t="s">
        <v>141</v>
      </c>
      <c r="AU324" s="215" t="s">
        <v>86</v>
      </c>
      <c r="AY324" s="17" t="s">
        <v>138</v>
      </c>
      <c r="BE324" s="216">
        <f>IF(N324="základní",J324,0)</f>
        <v>0</v>
      </c>
      <c r="BF324" s="216">
        <f>IF(N324="snížená",J324,0)</f>
        <v>0</v>
      </c>
      <c r="BG324" s="216">
        <f>IF(N324="zákl. přenesená",J324,0)</f>
        <v>0</v>
      </c>
      <c r="BH324" s="216">
        <f>IF(N324="sníž. přenesená",J324,0)</f>
        <v>0</v>
      </c>
      <c r="BI324" s="216">
        <f>IF(N324="nulová",J324,0)</f>
        <v>0</v>
      </c>
      <c r="BJ324" s="17" t="s">
        <v>84</v>
      </c>
      <c r="BK324" s="216">
        <f>ROUND(I324*H324,2)</f>
        <v>0</v>
      </c>
      <c r="BL324" s="17" t="s">
        <v>235</v>
      </c>
      <c r="BM324" s="215" t="s">
        <v>589</v>
      </c>
    </row>
    <row r="325" s="2" customFormat="1">
      <c r="A325" s="38"/>
      <c r="B325" s="39"/>
      <c r="C325" s="40"/>
      <c r="D325" s="217" t="s">
        <v>148</v>
      </c>
      <c r="E325" s="40"/>
      <c r="F325" s="218" t="s">
        <v>588</v>
      </c>
      <c r="G325" s="40"/>
      <c r="H325" s="40"/>
      <c r="I325" s="219"/>
      <c r="J325" s="40"/>
      <c r="K325" s="40"/>
      <c r="L325" s="44"/>
      <c r="M325" s="220"/>
      <c r="N325" s="221"/>
      <c r="O325" s="84"/>
      <c r="P325" s="84"/>
      <c r="Q325" s="84"/>
      <c r="R325" s="84"/>
      <c r="S325" s="84"/>
      <c r="T325" s="85"/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T325" s="17" t="s">
        <v>148</v>
      </c>
      <c r="AU325" s="17" t="s">
        <v>86</v>
      </c>
    </row>
    <row r="326" s="2" customFormat="1">
      <c r="A326" s="38"/>
      <c r="B326" s="39"/>
      <c r="C326" s="40"/>
      <c r="D326" s="222" t="s">
        <v>150</v>
      </c>
      <c r="E326" s="40"/>
      <c r="F326" s="223" t="s">
        <v>590</v>
      </c>
      <c r="G326" s="40"/>
      <c r="H326" s="40"/>
      <c r="I326" s="219"/>
      <c r="J326" s="40"/>
      <c r="K326" s="40"/>
      <c r="L326" s="44"/>
      <c r="M326" s="220"/>
      <c r="N326" s="221"/>
      <c r="O326" s="84"/>
      <c r="P326" s="84"/>
      <c r="Q326" s="84"/>
      <c r="R326" s="84"/>
      <c r="S326" s="84"/>
      <c r="T326" s="85"/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T326" s="17" t="s">
        <v>150</v>
      </c>
      <c r="AU326" s="17" t="s">
        <v>86</v>
      </c>
    </row>
    <row r="327" s="2" customFormat="1" ht="24.15" customHeight="1">
      <c r="A327" s="38"/>
      <c r="B327" s="39"/>
      <c r="C327" s="204" t="s">
        <v>591</v>
      </c>
      <c r="D327" s="204" t="s">
        <v>141</v>
      </c>
      <c r="E327" s="205" t="s">
        <v>592</v>
      </c>
      <c r="F327" s="206" t="s">
        <v>593</v>
      </c>
      <c r="G327" s="207" t="s">
        <v>185</v>
      </c>
      <c r="H327" s="208">
        <v>7</v>
      </c>
      <c r="I327" s="209"/>
      <c r="J327" s="210">
        <f>ROUND(I327*H327,2)</f>
        <v>0</v>
      </c>
      <c r="K327" s="206" t="s">
        <v>145</v>
      </c>
      <c r="L327" s="44"/>
      <c r="M327" s="211" t="s">
        <v>19</v>
      </c>
      <c r="N327" s="212" t="s">
        <v>47</v>
      </c>
      <c r="O327" s="84"/>
      <c r="P327" s="213">
        <f>O327*H327</f>
        <v>0</v>
      </c>
      <c r="Q327" s="213">
        <v>0</v>
      </c>
      <c r="R327" s="213">
        <f>Q327*H327</f>
        <v>0</v>
      </c>
      <c r="S327" s="213">
        <v>0</v>
      </c>
      <c r="T327" s="214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15" t="s">
        <v>235</v>
      </c>
      <c r="AT327" s="215" t="s">
        <v>141</v>
      </c>
      <c r="AU327" s="215" t="s">
        <v>86</v>
      </c>
      <c r="AY327" s="17" t="s">
        <v>138</v>
      </c>
      <c r="BE327" s="216">
        <f>IF(N327="základní",J327,0)</f>
        <v>0</v>
      </c>
      <c r="BF327" s="216">
        <f>IF(N327="snížená",J327,0)</f>
        <v>0</v>
      </c>
      <c r="BG327" s="216">
        <f>IF(N327="zákl. přenesená",J327,0)</f>
        <v>0</v>
      </c>
      <c r="BH327" s="216">
        <f>IF(N327="sníž. přenesená",J327,0)</f>
        <v>0</v>
      </c>
      <c r="BI327" s="216">
        <f>IF(N327="nulová",J327,0)</f>
        <v>0</v>
      </c>
      <c r="BJ327" s="17" t="s">
        <v>84</v>
      </c>
      <c r="BK327" s="216">
        <f>ROUND(I327*H327,2)</f>
        <v>0</v>
      </c>
      <c r="BL327" s="17" t="s">
        <v>235</v>
      </c>
      <c r="BM327" s="215" t="s">
        <v>594</v>
      </c>
    </row>
    <row r="328" s="2" customFormat="1">
      <c r="A328" s="38"/>
      <c r="B328" s="39"/>
      <c r="C328" s="40"/>
      <c r="D328" s="217" t="s">
        <v>148</v>
      </c>
      <c r="E328" s="40"/>
      <c r="F328" s="218" t="s">
        <v>595</v>
      </c>
      <c r="G328" s="40"/>
      <c r="H328" s="40"/>
      <c r="I328" s="219"/>
      <c r="J328" s="40"/>
      <c r="K328" s="40"/>
      <c r="L328" s="44"/>
      <c r="M328" s="220"/>
      <c r="N328" s="221"/>
      <c r="O328" s="84"/>
      <c r="P328" s="84"/>
      <c r="Q328" s="84"/>
      <c r="R328" s="84"/>
      <c r="S328" s="84"/>
      <c r="T328" s="85"/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T328" s="17" t="s">
        <v>148</v>
      </c>
      <c r="AU328" s="17" t="s">
        <v>86</v>
      </c>
    </row>
    <row r="329" s="2" customFormat="1">
      <c r="A329" s="38"/>
      <c r="B329" s="39"/>
      <c r="C329" s="40"/>
      <c r="D329" s="222" t="s">
        <v>150</v>
      </c>
      <c r="E329" s="40"/>
      <c r="F329" s="223" t="s">
        <v>596</v>
      </c>
      <c r="G329" s="40"/>
      <c r="H329" s="40"/>
      <c r="I329" s="219"/>
      <c r="J329" s="40"/>
      <c r="K329" s="40"/>
      <c r="L329" s="44"/>
      <c r="M329" s="220"/>
      <c r="N329" s="221"/>
      <c r="O329" s="84"/>
      <c r="P329" s="84"/>
      <c r="Q329" s="84"/>
      <c r="R329" s="84"/>
      <c r="S329" s="84"/>
      <c r="T329" s="85"/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T329" s="17" t="s">
        <v>150</v>
      </c>
      <c r="AU329" s="17" t="s">
        <v>86</v>
      </c>
    </row>
    <row r="330" s="2" customFormat="1" ht="16.5" customHeight="1">
      <c r="A330" s="38"/>
      <c r="B330" s="39"/>
      <c r="C330" s="235" t="s">
        <v>597</v>
      </c>
      <c r="D330" s="235" t="s">
        <v>190</v>
      </c>
      <c r="E330" s="236" t="s">
        <v>598</v>
      </c>
      <c r="F330" s="237" t="s">
        <v>599</v>
      </c>
      <c r="G330" s="238" t="s">
        <v>185</v>
      </c>
      <c r="H330" s="239">
        <v>7</v>
      </c>
      <c r="I330" s="240"/>
      <c r="J330" s="241">
        <f>ROUND(I330*H330,2)</f>
        <v>0</v>
      </c>
      <c r="K330" s="237" t="s">
        <v>145</v>
      </c>
      <c r="L330" s="242"/>
      <c r="M330" s="243" t="s">
        <v>19</v>
      </c>
      <c r="N330" s="244" t="s">
        <v>47</v>
      </c>
      <c r="O330" s="84"/>
      <c r="P330" s="213">
        <f>O330*H330</f>
        <v>0</v>
      </c>
      <c r="Q330" s="213">
        <v>0.0025500000000000002</v>
      </c>
      <c r="R330" s="213">
        <f>Q330*H330</f>
        <v>0.017850000000000001</v>
      </c>
      <c r="S330" s="213">
        <v>0</v>
      </c>
      <c r="T330" s="214">
        <f>S330*H330</f>
        <v>0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215" t="s">
        <v>457</v>
      </c>
      <c r="AT330" s="215" t="s">
        <v>190</v>
      </c>
      <c r="AU330" s="215" t="s">
        <v>86</v>
      </c>
      <c r="AY330" s="17" t="s">
        <v>138</v>
      </c>
      <c r="BE330" s="216">
        <f>IF(N330="základní",J330,0)</f>
        <v>0</v>
      </c>
      <c r="BF330" s="216">
        <f>IF(N330="snížená",J330,0)</f>
        <v>0</v>
      </c>
      <c r="BG330" s="216">
        <f>IF(N330="zákl. přenesená",J330,0)</f>
        <v>0</v>
      </c>
      <c r="BH330" s="216">
        <f>IF(N330="sníž. přenesená",J330,0)</f>
        <v>0</v>
      </c>
      <c r="BI330" s="216">
        <f>IF(N330="nulová",J330,0)</f>
        <v>0</v>
      </c>
      <c r="BJ330" s="17" t="s">
        <v>84</v>
      </c>
      <c r="BK330" s="216">
        <f>ROUND(I330*H330,2)</f>
        <v>0</v>
      </c>
      <c r="BL330" s="17" t="s">
        <v>235</v>
      </c>
      <c r="BM330" s="215" t="s">
        <v>600</v>
      </c>
    </row>
    <row r="331" s="2" customFormat="1">
      <c r="A331" s="38"/>
      <c r="B331" s="39"/>
      <c r="C331" s="40"/>
      <c r="D331" s="217" t="s">
        <v>148</v>
      </c>
      <c r="E331" s="40"/>
      <c r="F331" s="218" t="s">
        <v>599</v>
      </c>
      <c r="G331" s="40"/>
      <c r="H331" s="40"/>
      <c r="I331" s="219"/>
      <c r="J331" s="40"/>
      <c r="K331" s="40"/>
      <c r="L331" s="44"/>
      <c r="M331" s="220"/>
      <c r="N331" s="221"/>
      <c r="O331" s="84"/>
      <c r="P331" s="84"/>
      <c r="Q331" s="84"/>
      <c r="R331" s="84"/>
      <c r="S331" s="84"/>
      <c r="T331" s="85"/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T331" s="17" t="s">
        <v>148</v>
      </c>
      <c r="AU331" s="17" t="s">
        <v>86</v>
      </c>
    </row>
    <row r="332" s="2" customFormat="1" ht="16.5" customHeight="1">
      <c r="A332" s="38"/>
      <c r="B332" s="39"/>
      <c r="C332" s="204" t="s">
        <v>601</v>
      </c>
      <c r="D332" s="204" t="s">
        <v>141</v>
      </c>
      <c r="E332" s="205" t="s">
        <v>602</v>
      </c>
      <c r="F332" s="206" t="s">
        <v>603</v>
      </c>
      <c r="G332" s="207" t="s">
        <v>185</v>
      </c>
      <c r="H332" s="208">
        <v>1</v>
      </c>
      <c r="I332" s="209"/>
      <c r="J332" s="210">
        <f>ROUND(I332*H332,2)</f>
        <v>0</v>
      </c>
      <c r="K332" s="206" t="s">
        <v>145</v>
      </c>
      <c r="L332" s="44"/>
      <c r="M332" s="211" t="s">
        <v>19</v>
      </c>
      <c r="N332" s="212" t="s">
        <v>47</v>
      </c>
      <c r="O332" s="84"/>
      <c r="P332" s="213">
        <f>O332*H332</f>
        <v>0</v>
      </c>
      <c r="Q332" s="213">
        <v>0</v>
      </c>
      <c r="R332" s="213">
        <f>Q332*H332</f>
        <v>0</v>
      </c>
      <c r="S332" s="213">
        <v>0</v>
      </c>
      <c r="T332" s="214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15" t="s">
        <v>235</v>
      </c>
      <c r="AT332" s="215" t="s">
        <v>141</v>
      </c>
      <c r="AU332" s="215" t="s">
        <v>86</v>
      </c>
      <c r="AY332" s="17" t="s">
        <v>138</v>
      </c>
      <c r="BE332" s="216">
        <f>IF(N332="základní",J332,0)</f>
        <v>0</v>
      </c>
      <c r="BF332" s="216">
        <f>IF(N332="snížená",J332,0)</f>
        <v>0</v>
      </c>
      <c r="BG332" s="216">
        <f>IF(N332="zákl. přenesená",J332,0)</f>
        <v>0</v>
      </c>
      <c r="BH332" s="216">
        <f>IF(N332="sníž. přenesená",J332,0)</f>
        <v>0</v>
      </c>
      <c r="BI332" s="216">
        <f>IF(N332="nulová",J332,0)</f>
        <v>0</v>
      </c>
      <c r="BJ332" s="17" t="s">
        <v>84</v>
      </c>
      <c r="BK332" s="216">
        <f>ROUND(I332*H332,2)</f>
        <v>0</v>
      </c>
      <c r="BL332" s="17" t="s">
        <v>235</v>
      </c>
      <c r="BM332" s="215" t="s">
        <v>604</v>
      </c>
    </row>
    <row r="333" s="2" customFormat="1">
      <c r="A333" s="38"/>
      <c r="B333" s="39"/>
      <c r="C333" s="40"/>
      <c r="D333" s="217" t="s">
        <v>148</v>
      </c>
      <c r="E333" s="40"/>
      <c r="F333" s="218" t="s">
        <v>603</v>
      </c>
      <c r="G333" s="40"/>
      <c r="H333" s="40"/>
      <c r="I333" s="219"/>
      <c r="J333" s="40"/>
      <c r="K333" s="40"/>
      <c r="L333" s="44"/>
      <c r="M333" s="220"/>
      <c r="N333" s="221"/>
      <c r="O333" s="84"/>
      <c r="P333" s="84"/>
      <c r="Q333" s="84"/>
      <c r="R333" s="84"/>
      <c r="S333" s="84"/>
      <c r="T333" s="85"/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T333" s="17" t="s">
        <v>148</v>
      </c>
      <c r="AU333" s="17" t="s">
        <v>86</v>
      </c>
    </row>
    <row r="334" s="2" customFormat="1">
      <c r="A334" s="38"/>
      <c r="B334" s="39"/>
      <c r="C334" s="40"/>
      <c r="D334" s="222" t="s">
        <v>150</v>
      </c>
      <c r="E334" s="40"/>
      <c r="F334" s="223" t="s">
        <v>605</v>
      </c>
      <c r="G334" s="40"/>
      <c r="H334" s="40"/>
      <c r="I334" s="219"/>
      <c r="J334" s="40"/>
      <c r="K334" s="40"/>
      <c r="L334" s="44"/>
      <c r="M334" s="220"/>
      <c r="N334" s="221"/>
      <c r="O334" s="84"/>
      <c r="P334" s="84"/>
      <c r="Q334" s="84"/>
      <c r="R334" s="84"/>
      <c r="S334" s="84"/>
      <c r="T334" s="85"/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T334" s="17" t="s">
        <v>150</v>
      </c>
      <c r="AU334" s="17" t="s">
        <v>86</v>
      </c>
    </row>
    <row r="335" s="2" customFormat="1" ht="16.5" customHeight="1">
      <c r="A335" s="38"/>
      <c r="B335" s="39"/>
      <c r="C335" s="235" t="s">
        <v>606</v>
      </c>
      <c r="D335" s="235" t="s">
        <v>190</v>
      </c>
      <c r="E335" s="236" t="s">
        <v>607</v>
      </c>
      <c r="F335" s="237" t="s">
        <v>608</v>
      </c>
      <c r="G335" s="238" t="s">
        <v>185</v>
      </c>
      <c r="H335" s="239">
        <v>1</v>
      </c>
      <c r="I335" s="240"/>
      <c r="J335" s="241">
        <f>ROUND(I335*H335,2)</f>
        <v>0</v>
      </c>
      <c r="K335" s="237" t="s">
        <v>145</v>
      </c>
      <c r="L335" s="242"/>
      <c r="M335" s="243" t="s">
        <v>19</v>
      </c>
      <c r="N335" s="244" t="s">
        <v>47</v>
      </c>
      <c r="O335" s="84"/>
      <c r="P335" s="213">
        <f>O335*H335</f>
        <v>0</v>
      </c>
      <c r="Q335" s="213">
        <v>0.00013999999999999999</v>
      </c>
      <c r="R335" s="213">
        <f>Q335*H335</f>
        <v>0.00013999999999999999</v>
      </c>
      <c r="S335" s="213">
        <v>0</v>
      </c>
      <c r="T335" s="214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15" t="s">
        <v>457</v>
      </c>
      <c r="AT335" s="215" t="s">
        <v>190</v>
      </c>
      <c r="AU335" s="215" t="s">
        <v>86</v>
      </c>
      <c r="AY335" s="17" t="s">
        <v>138</v>
      </c>
      <c r="BE335" s="216">
        <f>IF(N335="základní",J335,0)</f>
        <v>0</v>
      </c>
      <c r="BF335" s="216">
        <f>IF(N335="snížená",J335,0)</f>
        <v>0</v>
      </c>
      <c r="BG335" s="216">
        <f>IF(N335="zákl. přenesená",J335,0)</f>
        <v>0</v>
      </c>
      <c r="BH335" s="216">
        <f>IF(N335="sníž. přenesená",J335,0)</f>
        <v>0</v>
      </c>
      <c r="BI335" s="216">
        <f>IF(N335="nulová",J335,0)</f>
        <v>0</v>
      </c>
      <c r="BJ335" s="17" t="s">
        <v>84</v>
      </c>
      <c r="BK335" s="216">
        <f>ROUND(I335*H335,2)</f>
        <v>0</v>
      </c>
      <c r="BL335" s="17" t="s">
        <v>235</v>
      </c>
      <c r="BM335" s="215" t="s">
        <v>609</v>
      </c>
    </row>
    <row r="336" s="2" customFormat="1">
      <c r="A336" s="38"/>
      <c r="B336" s="39"/>
      <c r="C336" s="40"/>
      <c r="D336" s="217" t="s">
        <v>148</v>
      </c>
      <c r="E336" s="40"/>
      <c r="F336" s="218" t="s">
        <v>610</v>
      </c>
      <c r="G336" s="40"/>
      <c r="H336" s="40"/>
      <c r="I336" s="219"/>
      <c r="J336" s="40"/>
      <c r="K336" s="40"/>
      <c r="L336" s="44"/>
      <c r="M336" s="220"/>
      <c r="N336" s="221"/>
      <c r="O336" s="84"/>
      <c r="P336" s="84"/>
      <c r="Q336" s="84"/>
      <c r="R336" s="84"/>
      <c r="S336" s="84"/>
      <c r="T336" s="85"/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T336" s="17" t="s">
        <v>148</v>
      </c>
      <c r="AU336" s="17" t="s">
        <v>86</v>
      </c>
    </row>
    <row r="337" s="2" customFormat="1" ht="16.5" customHeight="1">
      <c r="A337" s="38"/>
      <c r="B337" s="39"/>
      <c r="C337" s="204" t="s">
        <v>611</v>
      </c>
      <c r="D337" s="204" t="s">
        <v>141</v>
      </c>
      <c r="E337" s="205" t="s">
        <v>612</v>
      </c>
      <c r="F337" s="206" t="s">
        <v>613</v>
      </c>
      <c r="G337" s="207" t="s">
        <v>185</v>
      </c>
      <c r="H337" s="208">
        <v>1</v>
      </c>
      <c r="I337" s="209"/>
      <c r="J337" s="210">
        <f>ROUND(I337*H337,2)</f>
        <v>0</v>
      </c>
      <c r="K337" s="206" t="s">
        <v>145</v>
      </c>
      <c r="L337" s="44"/>
      <c r="M337" s="211" t="s">
        <v>19</v>
      </c>
      <c r="N337" s="212" t="s">
        <v>47</v>
      </c>
      <c r="O337" s="84"/>
      <c r="P337" s="213">
        <f>O337*H337</f>
        <v>0</v>
      </c>
      <c r="Q337" s="213">
        <v>0</v>
      </c>
      <c r="R337" s="213">
        <f>Q337*H337</f>
        <v>0</v>
      </c>
      <c r="S337" s="213">
        <v>0</v>
      </c>
      <c r="T337" s="214">
        <f>S337*H337</f>
        <v>0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215" t="s">
        <v>235</v>
      </c>
      <c r="AT337" s="215" t="s">
        <v>141</v>
      </c>
      <c r="AU337" s="215" t="s">
        <v>86</v>
      </c>
      <c r="AY337" s="17" t="s">
        <v>138</v>
      </c>
      <c r="BE337" s="216">
        <f>IF(N337="základní",J337,0)</f>
        <v>0</v>
      </c>
      <c r="BF337" s="216">
        <f>IF(N337="snížená",J337,0)</f>
        <v>0</v>
      </c>
      <c r="BG337" s="216">
        <f>IF(N337="zákl. přenesená",J337,0)</f>
        <v>0</v>
      </c>
      <c r="BH337" s="216">
        <f>IF(N337="sníž. přenesená",J337,0)</f>
        <v>0</v>
      </c>
      <c r="BI337" s="216">
        <f>IF(N337="nulová",J337,0)</f>
        <v>0</v>
      </c>
      <c r="BJ337" s="17" t="s">
        <v>84</v>
      </c>
      <c r="BK337" s="216">
        <f>ROUND(I337*H337,2)</f>
        <v>0</v>
      </c>
      <c r="BL337" s="17" t="s">
        <v>235</v>
      </c>
      <c r="BM337" s="215" t="s">
        <v>614</v>
      </c>
    </row>
    <row r="338" s="2" customFormat="1">
      <c r="A338" s="38"/>
      <c r="B338" s="39"/>
      <c r="C338" s="40"/>
      <c r="D338" s="217" t="s">
        <v>148</v>
      </c>
      <c r="E338" s="40"/>
      <c r="F338" s="218" t="s">
        <v>615</v>
      </c>
      <c r="G338" s="40"/>
      <c r="H338" s="40"/>
      <c r="I338" s="219"/>
      <c r="J338" s="40"/>
      <c r="K338" s="40"/>
      <c r="L338" s="44"/>
      <c r="M338" s="220"/>
      <c r="N338" s="221"/>
      <c r="O338" s="84"/>
      <c r="P338" s="84"/>
      <c r="Q338" s="84"/>
      <c r="R338" s="84"/>
      <c r="S338" s="84"/>
      <c r="T338" s="85"/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T338" s="17" t="s">
        <v>148</v>
      </c>
      <c r="AU338" s="17" t="s">
        <v>86</v>
      </c>
    </row>
    <row r="339" s="2" customFormat="1">
      <c r="A339" s="38"/>
      <c r="B339" s="39"/>
      <c r="C339" s="40"/>
      <c r="D339" s="222" t="s">
        <v>150</v>
      </c>
      <c r="E339" s="40"/>
      <c r="F339" s="223" t="s">
        <v>616</v>
      </c>
      <c r="G339" s="40"/>
      <c r="H339" s="40"/>
      <c r="I339" s="219"/>
      <c r="J339" s="40"/>
      <c r="K339" s="40"/>
      <c r="L339" s="44"/>
      <c r="M339" s="220"/>
      <c r="N339" s="221"/>
      <c r="O339" s="84"/>
      <c r="P339" s="84"/>
      <c r="Q339" s="84"/>
      <c r="R339" s="84"/>
      <c r="S339" s="84"/>
      <c r="T339" s="85"/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T339" s="17" t="s">
        <v>150</v>
      </c>
      <c r="AU339" s="17" t="s">
        <v>86</v>
      </c>
    </row>
    <row r="340" s="2" customFormat="1" ht="16.5" customHeight="1">
      <c r="A340" s="38"/>
      <c r="B340" s="39"/>
      <c r="C340" s="204" t="s">
        <v>617</v>
      </c>
      <c r="D340" s="204" t="s">
        <v>141</v>
      </c>
      <c r="E340" s="205" t="s">
        <v>618</v>
      </c>
      <c r="F340" s="206" t="s">
        <v>619</v>
      </c>
      <c r="G340" s="207" t="s">
        <v>201</v>
      </c>
      <c r="H340" s="208">
        <v>60</v>
      </c>
      <c r="I340" s="209"/>
      <c r="J340" s="210">
        <f>ROUND(I340*H340,2)</f>
        <v>0</v>
      </c>
      <c r="K340" s="206" t="s">
        <v>145</v>
      </c>
      <c r="L340" s="44"/>
      <c r="M340" s="211" t="s">
        <v>19</v>
      </c>
      <c r="N340" s="212" t="s">
        <v>47</v>
      </c>
      <c r="O340" s="84"/>
      <c r="P340" s="213">
        <f>O340*H340</f>
        <v>0</v>
      </c>
      <c r="Q340" s="213">
        <v>0</v>
      </c>
      <c r="R340" s="213">
        <f>Q340*H340</f>
        <v>0</v>
      </c>
      <c r="S340" s="213">
        <v>0</v>
      </c>
      <c r="T340" s="214">
        <f>S340*H340</f>
        <v>0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215" t="s">
        <v>235</v>
      </c>
      <c r="AT340" s="215" t="s">
        <v>141</v>
      </c>
      <c r="AU340" s="215" t="s">
        <v>86</v>
      </c>
      <c r="AY340" s="17" t="s">
        <v>138</v>
      </c>
      <c r="BE340" s="216">
        <f>IF(N340="základní",J340,0)</f>
        <v>0</v>
      </c>
      <c r="BF340" s="216">
        <f>IF(N340="snížená",J340,0)</f>
        <v>0</v>
      </c>
      <c r="BG340" s="216">
        <f>IF(N340="zákl. přenesená",J340,0)</f>
        <v>0</v>
      </c>
      <c r="BH340" s="216">
        <f>IF(N340="sníž. přenesená",J340,0)</f>
        <v>0</v>
      </c>
      <c r="BI340" s="216">
        <f>IF(N340="nulová",J340,0)</f>
        <v>0</v>
      </c>
      <c r="BJ340" s="17" t="s">
        <v>84</v>
      </c>
      <c r="BK340" s="216">
        <f>ROUND(I340*H340,2)</f>
        <v>0</v>
      </c>
      <c r="BL340" s="17" t="s">
        <v>235</v>
      </c>
      <c r="BM340" s="215" t="s">
        <v>620</v>
      </c>
    </row>
    <row r="341" s="2" customFormat="1">
      <c r="A341" s="38"/>
      <c r="B341" s="39"/>
      <c r="C341" s="40"/>
      <c r="D341" s="217" t="s">
        <v>148</v>
      </c>
      <c r="E341" s="40"/>
      <c r="F341" s="218" t="s">
        <v>621</v>
      </c>
      <c r="G341" s="40"/>
      <c r="H341" s="40"/>
      <c r="I341" s="219"/>
      <c r="J341" s="40"/>
      <c r="K341" s="40"/>
      <c r="L341" s="44"/>
      <c r="M341" s="220"/>
      <c r="N341" s="221"/>
      <c r="O341" s="84"/>
      <c r="P341" s="84"/>
      <c r="Q341" s="84"/>
      <c r="R341" s="84"/>
      <c r="S341" s="84"/>
      <c r="T341" s="85"/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T341" s="17" t="s">
        <v>148</v>
      </c>
      <c r="AU341" s="17" t="s">
        <v>86</v>
      </c>
    </row>
    <row r="342" s="2" customFormat="1">
      <c r="A342" s="38"/>
      <c r="B342" s="39"/>
      <c r="C342" s="40"/>
      <c r="D342" s="222" t="s">
        <v>150</v>
      </c>
      <c r="E342" s="40"/>
      <c r="F342" s="223" t="s">
        <v>622</v>
      </c>
      <c r="G342" s="40"/>
      <c r="H342" s="40"/>
      <c r="I342" s="219"/>
      <c r="J342" s="40"/>
      <c r="K342" s="40"/>
      <c r="L342" s="44"/>
      <c r="M342" s="220"/>
      <c r="N342" s="221"/>
      <c r="O342" s="84"/>
      <c r="P342" s="84"/>
      <c r="Q342" s="84"/>
      <c r="R342" s="84"/>
      <c r="S342" s="84"/>
      <c r="T342" s="85"/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T342" s="17" t="s">
        <v>150</v>
      </c>
      <c r="AU342" s="17" t="s">
        <v>86</v>
      </c>
    </row>
    <row r="343" s="2" customFormat="1" ht="21.75" customHeight="1">
      <c r="A343" s="38"/>
      <c r="B343" s="39"/>
      <c r="C343" s="235" t="s">
        <v>623</v>
      </c>
      <c r="D343" s="235" t="s">
        <v>190</v>
      </c>
      <c r="E343" s="236" t="s">
        <v>624</v>
      </c>
      <c r="F343" s="237" t="s">
        <v>625</v>
      </c>
      <c r="G343" s="238" t="s">
        <v>201</v>
      </c>
      <c r="H343" s="239">
        <v>63</v>
      </c>
      <c r="I343" s="240"/>
      <c r="J343" s="241">
        <f>ROUND(I343*H343,2)</f>
        <v>0</v>
      </c>
      <c r="K343" s="237" t="s">
        <v>145</v>
      </c>
      <c r="L343" s="242"/>
      <c r="M343" s="243" t="s">
        <v>19</v>
      </c>
      <c r="N343" s="244" t="s">
        <v>47</v>
      </c>
      <c r="O343" s="84"/>
      <c r="P343" s="213">
        <f>O343*H343</f>
        <v>0</v>
      </c>
      <c r="Q343" s="213">
        <v>0.00056999999999999998</v>
      </c>
      <c r="R343" s="213">
        <f>Q343*H343</f>
        <v>0.035909999999999997</v>
      </c>
      <c r="S343" s="213">
        <v>0</v>
      </c>
      <c r="T343" s="214">
        <f>S343*H343</f>
        <v>0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15" t="s">
        <v>457</v>
      </c>
      <c r="AT343" s="215" t="s">
        <v>190</v>
      </c>
      <c r="AU343" s="215" t="s">
        <v>86</v>
      </c>
      <c r="AY343" s="17" t="s">
        <v>138</v>
      </c>
      <c r="BE343" s="216">
        <f>IF(N343="základní",J343,0)</f>
        <v>0</v>
      </c>
      <c r="BF343" s="216">
        <f>IF(N343="snížená",J343,0)</f>
        <v>0</v>
      </c>
      <c r="BG343" s="216">
        <f>IF(N343="zákl. přenesená",J343,0)</f>
        <v>0</v>
      </c>
      <c r="BH343" s="216">
        <f>IF(N343="sníž. přenesená",J343,0)</f>
        <v>0</v>
      </c>
      <c r="BI343" s="216">
        <f>IF(N343="nulová",J343,0)</f>
        <v>0</v>
      </c>
      <c r="BJ343" s="17" t="s">
        <v>84</v>
      </c>
      <c r="BK343" s="216">
        <f>ROUND(I343*H343,2)</f>
        <v>0</v>
      </c>
      <c r="BL343" s="17" t="s">
        <v>235</v>
      </c>
      <c r="BM343" s="215" t="s">
        <v>626</v>
      </c>
    </row>
    <row r="344" s="2" customFormat="1">
      <c r="A344" s="38"/>
      <c r="B344" s="39"/>
      <c r="C344" s="40"/>
      <c r="D344" s="217" t="s">
        <v>148</v>
      </c>
      <c r="E344" s="40"/>
      <c r="F344" s="218" t="s">
        <v>625</v>
      </c>
      <c r="G344" s="40"/>
      <c r="H344" s="40"/>
      <c r="I344" s="219"/>
      <c r="J344" s="40"/>
      <c r="K344" s="40"/>
      <c r="L344" s="44"/>
      <c r="M344" s="220"/>
      <c r="N344" s="221"/>
      <c r="O344" s="84"/>
      <c r="P344" s="84"/>
      <c r="Q344" s="84"/>
      <c r="R344" s="84"/>
      <c r="S344" s="84"/>
      <c r="T344" s="85"/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T344" s="17" t="s">
        <v>148</v>
      </c>
      <c r="AU344" s="17" t="s">
        <v>86</v>
      </c>
    </row>
    <row r="345" s="13" customFormat="1">
      <c r="A345" s="13"/>
      <c r="B345" s="224"/>
      <c r="C345" s="225"/>
      <c r="D345" s="217" t="s">
        <v>159</v>
      </c>
      <c r="E345" s="225"/>
      <c r="F345" s="227" t="s">
        <v>627</v>
      </c>
      <c r="G345" s="225"/>
      <c r="H345" s="228">
        <v>63</v>
      </c>
      <c r="I345" s="229"/>
      <c r="J345" s="225"/>
      <c r="K345" s="225"/>
      <c r="L345" s="230"/>
      <c r="M345" s="231"/>
      <c r="N345" s="232"/>
      <c r="O345" s="232"/>
      <c r="P345" s="232"/>
      <c r="Q345" s="232"/>
      <c r="R345" s="232"/>
      <c r="S345" s="232"/>
      <c r="T345" s="233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34" t="s">
        <v>159</v>
      </c>
      <c r="AU345" s="234" t="s">
        <v>86</v>
      </c>
      <c r="AV345" s="13" t="s">
        <v>86</v>
      </c>
      <c r="AW345" s="13" t="s">
        <v>4</v>
      </c>
      <c r="AX345" s="13" t="s">
        <v>84</v>
      </c>
      <c r="AY345" s="234" t="s">
        <v>138</v>
      </c>
    </row>
    <row r="346" s="2" customFormat="1" ht="16.5" customHeight="1">
      <c r="A346" s="38"/>
      <c r="B346" s="39"/>
      <c r="C346" s="204" t="s">
        <v>628</v>
      </c>
      <c r="D346" s="204" t="s">
        <v>141</v>
      </c>
      <c r="E346" s="205" t="s">
        <v>629</v>
      </c>
      <c r="F346" s="206" t="s">
        <v>630</v>
      </c>
      <c r="G346" s="207" t="s">
        <v>185</v>
      </c>
      <c r="H346" s="208">
        <v>7</v>
      </c>
      <c r="I346" s="209"/>
      <c r="J346" s="210">
        <f>ROUND(I346*H346,2)</f>
        <v>0</v>
      </c>
      <c r="K346" s="206" t="s">
        <v>19</v>
      </c>
      <c r="L346" s="44"/>
      <c r="M346" s="211" t="s">
        <v>19</v>
      </c>
      <c r="N346" s="212" t="s">
        <v>47</v>
      </c>
      <c r="O346" s="84"/>
      <c r="P346" s="213">
        <f>O346*H346</f>
        <v>0</v>
      </c>
      <c r="Q346" s="213">
        <v>0</v>
      </c>
      <c r="R346" s="213">
        <f>Q346*H346</f>
        <v>0</v>
      </c>
      <c r="S346" s="213">
        <v>0</v>
      </c>
      <c r="T346" s="214">
        <f>S346*H346</f>
        <v>0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215" t="s">
        <v>235</v>
      </c>
      <c r="AT346" s="215" t="s">
        <v>141</v>
      </c>
      <c r="AU346" s="215" t="s">
        <v>86</v>
      </c>
      <c r="AY346" s="17" t="s">
        <v>138</v>
      </c>
      <c r="BE346" s="216">
        <f>IF(N346="základní",J346,0)</f>
        <v>0</v>
      </c>
      <c r="BF346" s="216">
        <f>IF(N346="snížená",J346,0)</f>
        <v>0</v>
      </c>
      <c r="BG346" s="216">
        <f>IF(N346="zákl. přenesená",J346,0)</f>
        <v>0</v>
      </c>
      <c r="BH346" s="216">
        <f>IF(N346="sníž. přenesená",J346,0)</f>
        <v>0</v>
      </c>
      <c r="BI346" s="216">
        <f>IF(N346="nulová",J346,0)</f>
        <v>0</v>
      </c>
      <c r="BJ346" s="17" t="s">
        <v>84</v>
      </c>
      <c r="BK346" s="216">
        <f>ROUND(I346*H346,2)</f>
        <v>0</v>
      </c>
      <c r="BL346" s="17" t="s">
        <v>235</v>
      </c>
      <c r="BM346" s="215" t="s">
        <v>631</v>
      </c>
    </row>
    <row r="347" s="2" customFormat="1">
      <c r="A347" s="38"/>
      <c r="B347" s="39"/>
      <c r="C347" s="40"/>
      <c r="D347" s="217" t="s">
        <v>148</v>
      </c>
      <c r="E347" s="40"/>
      <c r="F347" s="218" t="s">
        <v>632</v>
      </c>
      <c r="G347" s="40"/>
      <c r="H347" s="40"/>
      <c r="I347" s="219"/>
      <c r="J347" s="40"/>
      <c r="K347" s="40"/>
      <c r="L347" s="44"/>
      <c r="M347" s="220"/>
      <c r="N347" s="221"/>
      <c r="O347" s="84"/>
      <c r="P347" s="84"/>
      <c r="Q347" s="84"/>
      <c r="R347" s="84"/>
      <c r="S347" s="84"/>
      <c r="T347" s="85"/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T347" s="17" t="s">
        <v>148</v>
      </c>
      <c r="AU347" s="17" t="s">
        <v>86</v>
      </c>
    </row>
    <row r="348" s="2" customFormat="1" ht="16.5" customHeight="1">
      <c r="A348" s="38"/>
      <c r="B348" s="39"/>
      <c r="C348" s="204" t="s">
        <v>633</v>
      </c>
      <c r="D348" s="204" t="s">
        <v>141</v>
      </c>
      <c r="E348" s="205" t="s">
        <v>634</v>
      </c>
      <c r="F348" s="206" t="s">
        <v>635</v>
      </c>
      <c r="G348" s="207" t="s">
        <v>185</v>
      </c>
      <c r="H348" s="208">
        <v>7</v>
      </c>
      <c r="I348" s="209"/>
      <c r="J348" s="210">
        <f>ROUND(I348*H348,2)</f>
        <v>0</v>
      </c>
      <c r="K348" s="206" t="s">
        <v>19</v>
      </c>
      <c r="L348" s="44"/>
      <c r="M348" s="211" t="s">
        <v>19</v>
      </c>
      <c r="N348" s="212" t="s">
        <v>47</v>
      </c>
      <c r="O348" s="84"/>
      <c r="P348" s="213">
        <f>O348*H348</f>
        <v>0</v>
      </c>
      <c r="Q348" s="213">
        <v>0</v>
      </c>
      <c r="R348" s="213">
        <f>Q348*H348</f>
        <v>0</v>
      </c>
      <c r="S348" s="213">
        <v>0</v>
      </c>
      <c r="T348" s="214">
        <f>S348*H348</f>
        <v>0</v>
      </c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R348" s="215" t="s">
        <v>235</v>
      </c>
      <c r="AT348" s="215" t="s">
        <v>141</v>
      </c>
      <c r="AU348" s="215" t="s">
        <v>86</v>
      </c>
      <c r="AY348" s="17" t="s">
        <v>138</v>
      </c>
      <c r="BE348" s="216">
        <f>IF(N348="základní",J348,0)</f>
        <v>0</v>
      </c>
      <c r="BF348" s="216">
        <f>IF(N348="snížená",J348,0)</f>
        <v>0</v>
      </c>
      <c r="BG348" s="216">
        <f>IF(N348="zákl. přenesená",J348,0)</f>
        <v>0</v>
      </c>
      <c r="BH348" s="216">
        <f>IF(N348="sníž. přenesená",J348,0)</f>
        <v>0</v>
      </c>
      <c r="BI348" s="216">
        <f>IF(N348="nulová",J348,0)</f>
        <v>0</v>
      </c>
      <c r="BJ348" s="17" t="s">
        <v>84</v>
      </c>
      <c r="BK348" s="216">
        <f>ROUND(I348*H348,2)</f>
        <v>0</v>
      </c>
      <c r="BL348" s="17" t="s">
        <v>235</v>
      </c>
      <c r="BM348" s="215" t="s">
        <v>636</v>
      </c>
    </row>
    <row r="349" s="2" customFormat="1">
      <c r="A349" s="38"/>
      <c r="B349" s="39"/>
      <c r="C349" s="40"/>
      <c r="D349" s="217" t="s">
        <v>148</v>
      </c>
      <c r="E349" s="40"/>
      <c r="F349" s="218" t="s">
        <v>637</v>
      </c>
      <c r="G349" s="40"/>
      <c r="H349" s="40"/>
      <c r="I349" s="219"/>
      <c r="J349" s="40"/>
      <c r="K349" s="40"/>
      <c r="L349" s="44"/>
      <c r="M349" s="220"/>
      <c r="N349" s="221"/>
      <c r="O349" s="84"/>
      <c r="P349" s="84"/>
      <c r="Q349" s="84"/>
      <c r="R349" s="84"/>
      <c r="S349" s="84"/>
      <c r="T349" s="85"/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T349" s="17" t="s">
        <v>148</v>
      </c>
      <c r="AU349" s="17" t="s">
        <v>86</v>
      </c>
    </row>
    <row r="350" s="2" customFormat="1" ht="24.15" customHeight="1">
      <c r="A350" s="38"/>
      <c r="B350" s="39"/>
      <c r="C350" s="204" t="s">
        <v>638</v>
      </c>
      <c r="D350" s="204" t="s">
        <v>141</v>
      </c>
      <c r="E350" s="205" t="s">
        <v>639</v>
      </c>
      <c r="F350" s="206" t="s">
        <v>640</v>
      </c>
      <c r="G350" s="207" t="s">
        <v>185</v>
      </c>
      <c r="H350" s="208">
        <v>1</v>
      </c>
      <c r="I350" s="209"/>
      <c r="J350" s="210">
        <f>ROUND(I350*H350,2)</f>
        <v>0</v>
      </c>
      <c r="K350" s="206" t="s">
        <v>19</v>
      </c>
      <c r="L350" s="44"/>
      <c r="M350" s="211" t="s">
        <v>19</v>
      </c>
      <c r="N350" s="212" t="s">
        <v>47</v>
      </c>
      <c r="O350" s="84"/>
      <c r="P350" s="213">
        <f>O350*H350</f>
        <v>0</v>
      </c>
      <c r="Q350" s="213">
        <v>0</v>
      </c>
      <c r="R350" s="213">
        <f>Q350*H350</f>
        <v>0</v>
      </c>
      <c r="S350" s="213">
        <v>0</v>
      </c>
      <c r="T350" s="214">
        <f>S350*H350</f>
        <v>0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215" t="s">
        <v>235</v>
      </c>
      <c r="AT350" s="215" t="s">
        <v>141</v>
      </c>
      <c r="AU350" s="215" t="s">
        <v>86</v>
      </c>
      <c r="AY350" s="17" t="s">
        <v>138</v>
      </c>
      <c r="BE350" s="216">
        <f>IF(N350="základní",J350,0)</f>
        <v>0</v>
      </c>
      <c r="BF350" s="216">
        <f>IF(N350="snížená",J350,0)</f>
        <v>0</v>
      </c>
      <c r="BG350" s="216">
        <f>IF(N350="zákl. přenesená",J350,0)</f>
        <v>0</v>
      </c>
      <c r="BH350" s="216">
        <f>IF(N350="sníž. přenesená",J350,0)</f>
        <v>0</v>
      </c>
      <c r="BI350" s="216">
        <f>IF(N350="nulová",J350,0)</f>
        <v>0</v>
      </c>
      <c r="BJ350" s="17" t="s">
        <v>84</v>
      </c>
      <c r="BK350" s="216">
        <f>ROUND(I350*H350,2)</f>
        <v>0</v>
      </c>
      <c r="BL350" s="17" t="s">
        <v>235</v>
      </c>
      <c r="BM350" s="215" t="s">
        <v>641</v>
      </c>
    </row>
    <row r="351" s="2" customFormat="1">
      <c r="A351" s="38"/>
      <c r="B351" s="39"/>
      <c r="C351" s="40"/>
      <c r="D351" s="217" t="s">
        <v>148</v>
      </c>
      <c r="E351" s="40"/>
      <c r="F351" s="218" t="s">
        <v>640</v>
      </c>
      <c r="G351" s="40"/>
      <c r="H351" s="40"/>
      <c r="I351" s="219"/>
      <c r="J351" s="40"/>
      <c r="K351" s="40"/>
      <c r="L351" s="44"/>
      <c r="M351" s="220"/>
      <c r="N351" s="221"/>
      <c r="O351" s="84"/>
      <c r="P351" s="84"/>
      <c r="Q351" s="84"/>
      <c r="R351" s="84"/>
      <c r="S351" s="84"/>
      <c r="T351" s="85"/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T351" s="17" t="s">
        <v>148</v>
      </c>
      <c r="AU351" s="17" t="s">
        <v>86</v>
      </c>
    </row>
    <row r="352" s="2" customFormat="1" ht="24.15" customHeight="1">
      <c r="A352" s="38"/>
      <c r="B352" s="39"/>
      <c r="C352" s="204" t="s">
        <v>642</v>
      </c>
      <c r="D352" s="204" t="s">
        <v>141</v>
      </c>
      <c r="E352" s="205" t="s">
        <v>643</v>
      </c>
      <c r="F352" s="206" t="s">
        <v>644</v>
      </c>
      <c r="G352" s="207" t="s">
        <v>185</v>
      </c>
      <c r="H352" s="208">
        <v>1</v>
      </c>
      <c r="I352" s="209"/>
      <c r="J352" s="210">
        <f>ROUND(I352*H352,2)</f>
        <v>0</v>
      </c>
      <c r="K352" s="206" t="s">
        <v>19</v>
      </c>
      <c r="L352" s="44"/>
      <c r="M352" s="211" t="s">
        <v>19</v>
      </c>
      <c r="N352" s="212" t="s">
        <v>47</v>
      </c>
      <c r="O352" s="84"/>
      <c r="P352" s="213">
        <f>O352*H352</f>
        <v>0</v>
      </c>
      <c r="Q352" s="213">
        <v>0</v>
      </c>
      <c r="R352" s="213">
        <f>Q352*H352</f>
        <v>0</v>
      </c>
      <c r="S352" s="213">
        <v>0</v>
      </c>
      <c r="T352" s="214">
        <f>S352*H352</f>
        <v>0</v>
      </c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R352" s="215" t="s">
        <v>235</v>
      </c>
      <c r="AT352" s="215" t="s">
        <v>141</v>
      </c>
      <c r="AU352" s="215" t="s">
        <v>86</v>
      </c>
      <c r="AY352" s="17" t="s">
        <v>138</v>
      </c>
      <c r="BE352" s="216">
        <f>IF(N352="základní",J352,0)</f>
        <v>0</v>
      </c>
      <c r="BF352" s="216">
        <f>IF(N352="snížená",J352,0)</f>
        <v>0</v>
      </c>
      <c r="BG352" s="216">
        <f>IF(N352="zákl. přenesená",J352,0)</f>
        <v>0</v>
      </c>
      <c r="BH352" s="216">
        <f>IF(N352="sníž. přenesená",J352,0)</f>
        <v>0</v>
      </c>
      <c r="BI352" s="216">
        <f>IF(N352="nulová",J352,0)</f>
        <v>0</v>
      </c>
      <c r="BJ352" s="17" t="s">
        <v>84</v>
      </c>
      <c r="BK352" s="216">
        <f>ROUND(I352*H352,2)</f>
        <v>0</v>
      </c>
      <c r="BL352" s="17" t="s">
        <v>235</v>
      </c>
      <c r="BM352" s="215" t="s">
        <v>645</v>
      </c>
    </row>
    <row r="353" s="2" customFormat="1">
      <c r="A353" s="38"/>
      <c r="B353" s="39"/>
      <c r="C353" s="40"/>
      <c r="D353" s="217" t="s">
        <v>148</v>
      </c>
      <c r="E353" s="40"/>
      <c r="F353" s="218" t="s">
        <v>644</v>
      </c>
      <c r="G353" s="40"/>
      <c r="H353" s="40"/>
      <c r="I353" s="219"/>
      <c r="J353" s="40"/>
      <c r="K353" s="40"/>
      <c r="L353" s="44"/>
      <c r="M353" s="220"/>
      <c r="N353" s="221"/>
      <c r="O353" s="84"/>
      <c r="P353" s="84"/>
      <c r="Q353" s="84"/>
      <c r="R353" s="84"/>
      <c r="S353" s="84"/>
      <c r="T353" s="85"/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T353" s="17" t="s">
        <v>148</v>
      </c>
      <c r="AU353" s="17" t="s">
        <v>86</v>
      </c>
    </row>
    <row r="354" s="2" customFormat="1" ht="24.15" customHeight="1">
      <c r="A354" s="38"/>
      <c r="B354" s="39"/>
      <c r="C354" s="204" t="s">
        <v>646</v>
      </c>
      <c r="D354" s="204" t="s">
        <v>141</v>
      </c>
      <c r="E354" s="205" t="s">
        <v>647</v>
      </c>
      <c r="F354" s="206" t="s">
        <v>648</v>
      </c>
      <c r="G354" s="207" t="s">
        <v>185</v>
      </c>
      <c r="H354" s="208">
        <v>1</v>
      </c>
      <c r="I354" s="209"/>
      <c r="J354" s="210">
        <f>ROUND(I354*H354,2)</f>
        <v>0</v>
      </c>
      <c r="K354" s="206" t="s">
        <v>19</v>
      </c>
      <c r="L354" s="44"/>
      <c r="M354" s="211" t="s">
        <v>19</v>
      </c>
      <c r="N354" s="212" t="s">
        <v>47</v>
      </c>
      <c r="O354" s="84"/>
      <c r="P354" s="213">
        <f>O354*H354</f>
        <v>0</v>
      </c>
      <c r="Q354" s="213">
        <v>0</v>
      </c>
      <c r="R354" s="213">
        <f>Q354*H354</f>
        <v>0</v>
      </c>
      <c r="S354" s="213">
        <v>0</v>
      </c>
      <c r="T354" s="214">
        <f>S354*H354</f>
        <v>0</v>
      </c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R354" s="215" t="s">
        <v>235</v>
      </c>
      <c r="AT354" s="215" t="s">
        <v>141</v>
      </c>
      <c r="AU354" s="215" t="s">
        <v>86</v>
      </c>
      <c r="AY354" s="17" t="s">
        <v>138</v>
      </c>
      <c r="BE354" s="216">
        <f>IF(N354="základní",J354,0)</f>
        <v>0</v>
      </c>
      <c r="BF354" s="216">
        <f>IF(N354="snížená",J354,0)</f>
        <v>0</v>
      </c>
      <c r="BG354" s="216">
        <f>IF(N354="zákl. přenesená",J354,0)</f>
        <v>0</v>
      </c>
      <c r="BH354" s="216">
        <f>IF(N354="sníž. přenesená",J354,0)</f>
        <v>0</v>
      </c>
      <c r="BI354" s="216">
        <f>IF(N354="nulová",J354,0)</f>
        <v>0</v>
      </c>
      <c r="BJ354" s="17" t="s">
        <v>84</v>
      </c>
      <c r="BK354" s="216">
        <f>ROUND(I354*H354,2)</f>
        <v>0</v>
      </c>
      <c r="BL354" s="17" t="s">
        <v>235</v>
      </c>
      <c r="BM354" s="215" t="s">
        <v>649</v>
      </c>
    </row>
    <row r="355" s="2" customFormat="1">
      <c r="A355" s="38"/>
      <c r="B355" s="39"/>
      <c r="C355" s="40"/>
      <c r="D355" s="217" t="s">
        <v>148</v>
      </c>
      <c r="E355" s="40"/>
      <c r="F355" s="218" t="s">
        <v>648</v>
      </c>
      <c r="G355" s="40"/>
      <c r="H355" s="40"/>
      <c r="I355" s="219"/>
      <c r="J355" s="40"/>
      <c r="K355" s="40"/>
      <c r="L355" s="44"/>
      <c r="M355" s="220"/>
      <c r="N355" s="221"/>
      <c r="O355" s="84"/>
      <c r="P355" s="84"/>
      <c r="Q355" s="84"/>
      <c r="R355" s="84"/>
      <c r="S355" s="84"/>
      <c r="T355" s="85"/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T355" s="17" t="s">
        <v>148</v>
      </c>
      <c r="AU355" s="17" t="s">
        <v>86</v>
      </c>
    </row>
    <row r="356" s="2" customFormat="1" ht="24.15" customHeight="1">
      <c r="A356" s="38"/>
      <c r="B356" s="39"/>
      <c r="C356" s="204" t="s">
        <v>650</v>
      </c>
      <c r="D356" s="204" t="s">
        <v>141</v>
      </c>
      <c r="E356" s="205" t="s">
        <v>651</v>
      </c>
      <c r="F356" s="206" t="s">
        <v>652</v>
      </c>
      <c r="G356" s="207" t="s">
        <v>201</v>
      </c>
      <c r="H356" s="208">
        <v>640</v>
      </c>
      <c r="I356" s="209"/>
      <c r="J356" s="210">
        <f>ROUND(I356*H356,2)</f>
        <v>0</v>
      </c>
      <c r="K356" s="206" t="s">
        <v>19</v>
      </c>
      <c r="L356" s="44"/>
      <c r="M356" s="211" t="s">
        <v>19</v>
      </c>
      <c r="N356" s="212" t="s">
        <v>47</v>
      </c>
      <c r="O356" s="84"/>
      <c r="P356" s="213">
        <f>O356*H356</f>
        <v>0</v>
      </c>
      <c r="Q356" s="213">
        <v>0</v>
      </c>
      <c r="R356" s="213">
        <f>Q356*H356</f>
        <v>0</v>
      </c>
      <c r="S356" s="213">
        <v>0</v>
      </c>
      <c r="T356" s="214">
        <f>S356*H356</f>
        <v>0</v>
      </c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R356" s="215" t="s">
        <v>235</v>
      </c>
      <c r="AT356" s="215" t="s">
        <v>141</v>
      </c>
      <c r="AU356" s="215" t="s">
        <v>86</v>
      </c>
      <c r="AY356" s="17" t="s">
        <v>138</v>
      </c>
      <c r="BE356" s="216">
        <f>IF(N356="základní",J356,0)</f>
        <v>0</v>
      </c>
      <c r="BF356" s="216">
        <f>IF(N356="snížená",J356,0)</f>
        <v>0</v>
      </c>
      <c r="BG356" s="216">
        <f>IF(N356="zákl. přenesená",J356,0)</f>
        <v>0</v>
      </c>
      <c r="BH356" s="216">
        <f>IF(N356="sníž. přenesená",J356,0)</f>
        <v>0</v>
      </c>
      <c r="BI356" s="216">
        <f>IF(N356="nulová",J356,0)</f>
        <v>0</v>
      </c>
      <c r="BJ356" s="17" t="s">
        <v>84</v>
      </c>
      <c r="BK356" s="216">
        <f>ROUND(I356*H356,2)</f>
        <v>0</v>
      </c>
      <c r="BL356" s="17" t="s">
        <v>235</v>
      </c>
      <c r="BM356" s="215" t="s">
        <v>653</v>
      </c>
    </row>
    <row r="357" s="2" customFormat="1">
      <c r="A357" s="38"/>
      <c r="B357" s="39"/>
      <c r="C357" s="40"/>
      <c r="D357" s="217" t="s">
        <v>148</v>
      </c>
      <c r="E357" s="40"/>
      <c r="F357" s="218" t="s">
        <v>654</v>
      </c>
      <c r="G357" s="40"/>
      <c r="H357" s="40"/>
      <c r="I357" s="219"/>
      <c r="J357" s="40"/>
      <c r="K357" s="40"/>
      <c r="L357" s="44"/>
      <c r="M357" s="220"/>
      <c r="N357" s="221"/>
      <c r="O357" s="84"/>
      <c r="P357" s="84"/>
      <c r="Q357" s="84"/>
      <c r="R357" s="84"/>
      <c r="S357" s="84"/>
      <c r="T357" s="85"/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T357" s="17" t="s">
        <v>148</v>
      </c>
      <c r="AU357" s="17" t="s">
        <v>86</v>
      </c>
    </row>
    <row r="358" s="2" customFormat="1" ht="24.15" customHeight="1">
      <c r="A358" s="38"/>
      <c r="B358" s="39"/>
      <c r="C358" s="204" t="s">
        <v>655</v>
      </c>
      <c r="D358" s="204" t="s">
        <v>141</v>
      </c>
      <c r="E358" s="205" t="s">
        <v>656</v>
      </c>
      <c r="F358" s="206" t="s">
        <v>657</v>
      </c>
      <c r="G358" s="207" t="s">
        <v>185</v>
      </c>
      <c r="H358" s="208">
        <v>14</v>
      </c>
      <c r="I358" s="209"/>
      <c r="J358" s="210">
        <f>ROUND(I358*H358,2)</f>
        <v>0</v>
      </c>
      <c r="K358" s="206" t="s">
        <v>19</v>
      </c>
      <c r="L358" s="44"/>
      <c r="M358" s="211" t="s">
        <v>19</v>
      </c>
      <c r="N358" s="212" t="s">
        <v>47</v>
      </c>
      <c r="O358" s="84"/>
      <c r="P358" s="213">
        <f>O358*H358</f>
        <v>0</v>
      </c>
      <c r="Q358" s="213">
        <v>0</v>
      </c>
      <c r="R358" s="213">
        <f>Q358*H358</f>
        <v>0</v>
      </c>
      <c r="S358" s="213">
        <v>0</v>
      </c>
      <c r="T358" s="214">
        <f>S358*H358</f>
        <v>0</v>
      </c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R358" s="215" t="s">
        <v>235</v>
      </c>
      <c r="AT358" s="215" t="s">
        <v>141</v>
      </c>
      <c r="AU358" s="215" t="s">
        <v>86</v>
      </c>
      <c r="AY358" s="17" t="s">
        <v>138</v>
      </c>
      <c r="BE358" s="216">
        <f>IF(N358="základní",J358,0)</f>
        <v>0</v>
      </c>
      <c r="BF358" s="216">
        <f>IF(N358="snížená",J358,0)</f>
        <v>0</v>
      </c>
      <c r="BG358" s="216">
        <f>IF(N358="zákl. přenesená",J358,0)</f>
        <v>0</v>
      </c>
      <c r="BH358" s="216">
        <f>IF(N358="sníž. přenesená",J358,0)</f>
        <v>0</v>
      </c>
      <c r="BI358" s="216">
        <f>IF(N358="nulová",J358,0)</f>
        <v>0</v>
      </c>
      <c r="BJ358" s="17" t="s">
        <v>84</v>
      </c>
      <c r="BK358" s="216">
        <f>ROUND(I358*H358,2)</f>
        <v>0</v>
      </c>
      <c r="BL358" s="17" t="s">
        <v>235</v>
      </c>
      <c r="BM358" s="215" t="s">
        <v>658</v>
      </c>
    </row>
    <row r="359" s="2" customFormat="1">
      <c r="A359" s="38"/>
      <c r="B359" s="39"/>
      <c r="C359" s="40"/>
      <c r="D359" s="217" t="s">
        <v>148</v>
      </c>
      <c r="E359" s="40"/>
      <c r="F359" s="218" t="s">
        <v>657</v>
      </c>
      <c r="G359" s="40"/>
      <c r="H359" s="40"/>
      <c r="I359" s="219"/>
      <c r="J359" s="40"/>
      <c r="K359" s="40"/>
      <c r="L359" s="44"/>
      <c r="M359" s="220"/>
      <c r="N359" s="221"/>
      <c r="O359" s="84"/>
      <c r="P359" s="84"/>
      <c r="Q359" s="84"/>
      <c r="R359" s="84"/>
      <c r="S359" s="84"/>
      <c r="T359" s="85"/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T359" s="17" t="s">
        <v>148</v>
      </c>
      <c r="AU359" s="17" t="s">
        <v>86</v>
      </c>
    </row>
    <row r="360" s="2" customFormat="1" ht="16.5" customHeight="1">
      <c r="A360" s="38"/>
      <c r="B360" s="39"/>
      <c r="C360" s="204" t="s">
        <v>659</v>
      </c>
      <c r="D360" s="204" t="s">
        <v>141</v>
      </c>
      <c r="E360" s="205" t="s">
        <v>660</v>
      </c>
      <c r="F360" s="206" t="s">
        <v>661</v>
      </c>
      <c r="G360" s="207" t="s">
        <v>201</v>
      </c>
      <c r="H360" s="208">
        <v>30</v>
      </c>
      <c r="I360" s="209"/>
      <c r="J360" s="210">
        <f>ROUND(I360*H360,2)</f>
        <v>0</v>
      </c>
      <c r="K360" s="206" t="s">
        <v>19</v>
      </c>
      <c r="L360" s="44"/>
      <c r="M360" s="211" t="s">
        <v>19</v>
      </c>
      <c r="N360" s="212" t="s">
        <v>47</v>
      </c>
      <c r="O360" s="84"/>
      <c r="P360" s="213">
        <f>O360*H360</f>
        <v>0</v>
      </c>
      <c r="Q360" s="213">
        <v>0</v>
      </c>
      <c r="R360" s="213">
        <f>Q360*H360</f>
        <v>0</v>
      </c>
      <c r="S360" s="213">
        <v>0</v>
      </c>
      <c r="T360" s="214">
        <f>S360*H360</f>
        <v>0</v>
      </c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R360" s="215" t="s">
        <v>146</v>
      </c>
      <c r="AT360" s="215" t="s">
        <v>141</v>
      </c>
      <c r="AU360" s="215" t="s">
        <v>86</v>
      </c>
      <c r="AY360" s="17" t="s">
        <v>138</v>
      </c>
      <c r="BE360" s="216">
        <f>IF(N360="základní",J360,0)</f>
        <v>0</v>
      </c>
      <c r="BF360" s="216">
        <f>IF(N360="snížená",J360,0)</f>
        <v>0</v>
      </c>
      <c r="BG360" s="216">
        <f>IF(N360="zákl. přenesená",J360,0)</f>
        <v>0</v>
      </c>
      <c r="BH360" s="216">
        <f>IF(N360="sníž. přenesená",J360,0)</f>
        <v>0</v>
      </c>
      <c r="BI360" s="216">
        <f>IF(N360="nulová",J360,0)</f>
        <v>0</v>
      </c>
      <c r="BJ360" s="17" t="s">
        <v>84</v>
      </c>
      <c r="BK360" s="216">
        <f>ROUND(I360*H360,2)</f>
        <v>0</v>
      </c>
      <c r="BL360" s="17" t="s">
        <v>146</v>
      </c>
      <c r="BM360" s="215" t="s">
        <v>662</v>
      </c>
    </row>
    <row r="361" s="2" customFormat="1">
      <c r="A361" s="38"/>
      <c r="B361" s="39"/>
      <c r="C361" s="40"/>
      <c r="D361" s="217" t="s">
        <v>148</v>
      </c>
      <c r="E361" s="40"/>
      <c r="F361" s="218" t="s">
        <v>661</v>
      </c>
      <c r="G361" s="40"/>
      <c r="H361" s="40"/>
      <c r="I361" s="219"/>
      <c r="J361" s="40"/>
      <c r="K361" s="40"/>
      <c r="L361" s="44"/>
      <c r="M361" s="220"/>
      <c r="N361" s="221"/>
      <c r="O361" s="84"/>
      <c r="P361" s="84"/>
      <c r="Q361" s="84"/>
      <c r="R361" s="84"/>
      <c r="S361" s="84"/>
      <c r="T361" s="85"/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T361" s="17" t="s">
        <v>148</v>
      </c>
      <c r="AU361" s="17" t="s">
        <v>86</v>
      </c>
    </row>
    <row r="362" s="2" customFormat="1" ht="16.5" customHeight="1">
      <c r="A362" s="38"/>
      <c r="B362" s="39"/>
      <c r="C362" s="235" t="s">
        <v>663</v>
      </c>
      <c r="D362" s="235" t="s">
        <v>190</v>
      </c>
      <c r="E362" s="236" t="s">
        <v>664</v>
      </c>
      <c r="F362" s="237" t="s">
        <v>665</v>
      </c>
      <c r="G362" s="238" t="s">
        <v>201</v>
      </c>
      <c r="H362" s="239">
        <v>140</v>
      </c>
      <c r="I362" s="240"/>
      <c r="J362" s="241">
        <f>ROUND(I362*H362,2)</f>
        <v>0</v>
      </c>
      <c r="K362" s="237" t="s">
        <v>145</v>
      </c>
      <c r="L362" s="242"/>
      <c r="M362" s="243" t="s">
        <v>19</v>
      </c>
      <c r="N362" s="244" t="s">
        <v>47</v>
      </c>
      <c r="O362" s="84"/>
      <c r="P362" s="213">
        <f>O362*H362</f>
        <v>0</v>
      </c>
      <c r="Q362" s="213">
        <v>0</v>
      </c>
      <c r="R362" s="213">
        <f>Q362*H362</f>
        <v>0</v>
      </c>
      <c r="S362" s="213">
        <v>0</v>
      </c>
      <c r="T362" s="214">
        <f>S362*H362</f>
        <v>0</v>
      </c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R362" s="215" t="s">
        <v>189</v>
      </c>
      <c r="AT362" s="215" t="s">
        <v>190</v>
      </c>
      <c r="AU362" s="215" t="s">
        <v>86</v>
      </c>
      <c r="AY362" s="17" t="s">
        <v>138</v>
      </c>
      <c r="BE362" s="216">
        <f>IF(N362="základní",J362,0)</f>
        <v>0</v>
      </c>
      <c r="BF362" s="216">
        <f>IF(N362="snížená",J362,0)</f>
        <v>0</v>
      </c>
      <c r="BG362" s="216">
        <f>IF(N362="zákl. přenesená",J362,0)</f>
        <v>0</v>
      </c>
      <c r="BH362" s="216">
        <f>IF(N362="sníž. přenesená",J362,0)</f>
        <v>0</v>
      </c>
      <c r="BI362" s="216">
        <f>IF(N362="nulová",J362,0)</f>
        <v>0</v>
      </c>
      <c r="BJ362" s="17" t="s">
        <v>84</v>
      </c>
      <c r="BK362" s="216">
        <f>ROUND(I362*H362,2)</f>
        <v>0</v>
      </c>
      <c r="BL362" s="17" t="s">
        <v>146</v>
      </c>
      <c r="BM362" s="215" t="s">
        <v>666</v>
      </c>
    </row>
    <row r="363" s="2" customFormat="1">
      <c r="A363" s="38"/>
      <c r="B363" s="39"/>
      <c r="C363" s="40"/>
      <c r="D363" s="217" t="s">
        <v>148</v>
      </c>
      <c r="E363" s="40"/>
      <c r="F363" s="218" t="s">
        <v>667</v>
      </c>
      <c r="G363" s="40"/>
      <c r="H363" s="40"/>
      <c r="I363" s="219"/>
      <c r="J363" s="40"/>
      <c r="K363" s="40"/>
      <c r="L363" s="44"/>
      <c r="M363" s="220"/>
      <c r="N363" s="221"/>
      <c r="O363" s="84"/>
      <c r="P363" s="84"/>
      <c r="Q363" s="84"/>
      <c r="R363" s="84"/>
      <c r="S363" s="84"/>
      <c r="T363" s="85"/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T363" s="17" t="s">
        <v>148</v>
      </c>
      <c r="AU363" s="17" t="s">
        <v>86</v>
      </c>
    </row>
    <row r="364" s="2" customFormat="1" ht="16.5" customHeight="1">
      <c r="A364" s="38"/>
      <c r="B364" s="39"/>
      <c r="C364" s="235" t="s">
        <v>668</v>
      </c>
      <c r="D364" s="235" t="s">
        <v>190</v>
      </c>
      <c r="E364" s="236" t="s">
        <v>669</v>
      </c>
      <c r="F364" s="237" t="s">
        <v>670</v>
      </c>
      <c r="G364" s="238" t="s">
        <v>201</v>
      </c>
      <c r="H364" s="239">
        <v>280</v>
      </c>
      <c r="I364" s="240"/>
      <c r="J364" s="241">
        <f>ROUND(I364*H364,2)</f>
        <v>0</v>
      </c>
      <c r="K364" s="237" t="s">
        <v>145</v>
      </c>
      <c r="L364" s="242"/>
      <c r="M364" s="243" t="s">
        <v>19</v>
      </c>
      <c r="N364" s="244" t="s">
        <v>47</v>
      </c>
      <c r="O364" s="84"/>
      <c r="P364" s="213">
        <f>O364*H364</f>
        <v>0</v>
      </c>
      <c r="Q364" s="213">
        <v>0</v>
      </c>
      <c r="R364" s="213">
        <f>Q364*H364</f>
        <v>0</v>
      </c>
      <c r="S364" s="213">
        <v>0</v>
      </c>
      <c r="T364" s="214">
        <f>S364*H364</f>
        <v>0</v>
      </c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R364" s="215" t="s">
        <v>189</v>
      </c>
      <c r="AT364" s="215" t="s">
        <v>190</v>
      </c>
      <c r="AU364" s="215" t="s">
        <v>86</v>
      </c>
      <c r="AY364" s="17" t="s">
        <v>138</v>
      </c>
      <c r="BE364" s="216">
        <f>IF(N364="základní",J364,0)</f>
        <v>0</v>
      </c>
      <c r="BF364" s="216">
        <f>IF(N364="snížená",J364,0)</f>
        <v>0</v>
      </c>
      <c r="BG364" s="216">
        <f>IF(N364="zákl. přenesená",J364,0)</f>
        <v>0</v>
      </c>
      <c r="BH364" s="216">
        <f>IF(N364="sníž. přenesená",J364,0)</f>
        <v>0</v>
      </c>
      <c r="BI364" s="216">
        <f>IF(N364="nulová",J364,0)</f>
        <v>0</v>
      </c>
      <c r="BJ364" s="17" t="s">
        <v>84</v>
      </c>
      <c r="BK364" s="216">
        <f>ROUND(I364*H364,2)</f>
        <v>0</v>
      </c>
      <c r="BL364" s="17" t="s">
        <v>146</v>
      </c>
      <c r="BM364" s="215" t="s">
        <v>671</v>
      </c>
    </row>
    <row r="365" s="2" customFormat="1">
      <c r="A365" s="38"/>
      <c r="B365" s="39"/>
      <c r="C365" s="40"/>
      <c r="D365" s="217" t="s">
        <v>148</v>
      </c>
      <c r="E365" s="40"/>
      <c r="F365" s="218" t="s">
        <v>672</v>
      </c>
      <c r="G365" s="40"/>
      <c r="H365" s="40"/>
      <c r="I365" s="219"/>
      <c r="J365" s="40"/>
      <c r="K365" s="40"/>
      <c r="L365" s="44"/>
      <c r="M365" s="220"/>
      <c r="N365" s="221"/>
      <c r="O365" s="84"/>
      <c r="P365" s="84"/>
      <c r="Q365" s="84"/>
      <c r="R365" s="84"/>
      <c r="S365" s="84"/>
      <c r="T365" s="85"/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T365" s="17" t="s">
        <v>148</v>
      </c>
      <c r="AU365" s="17" t="s">
        <v>86</v>
      </c>
    </row>
    <row r="366" s="2" customFormat="1" ht="16.5" customHeight="1">
      <c r="A366" s="38"/>
      <c r="B366" s="39"/>
      <c r="C366" s="235" t="s">
        <v>673</v>
      </c>
      <c r="D366" s="235" t="s">
        <v>190</v>
      </c>
      <c r="E366" s="236" t="s">
        <v>674</v>
      </c>
      <c r="F366" s="237" t="s">
        <v>675</v>
      </c>
      <c r="G366" s="238" t="s">
        <v>185</v>
      </c>
      <c r="H366" s="239">
        <v>30</v>
      </c>
      <c r="I366" s="240"/>
      <c r="J366" s="241">
        <f>ROUND(I366*H366,2)</f>
        <v>0</v>
      </c>
      <c r="K366" s="237" t="s">
        <v>145</v>
      </c>
      <c r="L366" s="242"/>
      <c r="M366" s="243" t="s">
        <v>19</v>
      </c>
      <c r="N366" s="244" t="s">
        <v>47</v>
      </c>
      <c r="O366" s="84"/>
      <c r="P366" s="213">
        <f>O366*H366</f>
        <v>0</v>
      </c>
      <c r="Q366" s="213">
        <v>3.0000000000000001E-05</v>
      </c>
      <c r="R366" s="213">
        <f>Q366*H366</f>
        <v>0.00089999999999999998</v>
      </c>
      <c r="S366" s="213">
        <v>0</v>
      </c>
      <c r="T366" s="214">
        <f>S366*H366</f>
        <v>0</v>
      </c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R366" s="215" t="s">
        <v>676</v>
      </c>
      <c r="AT366" s="215" t="s">
        <v>190</v>
      </c>
      <c r="AU366" s="215" t="s">
        <v>86</v>
      </c>
      <c r="AY366" s="17" t="s">
        <v>138</v>
      </c>
      <c r="BE366" s="216">
        <f>IF(N366="základní",J366,0)</f>
        <v>0</v>
      </c>
      <c r="BF366" s="216">
        <f>IF(N366="snížená",J366,0)</f>
        <v>0</v>
      </c>
      <c r="BG366" s="216">
        <f>IF(N366="zákl. přenesená",J366,0)</f>
        <v>0</v>
      </c>
      <c r="BH366" s="216">
        <f>IF(N366="sníž. přenesená",J366,0)</f>
        <v>0</v>
      </c>
      <c r="BI366" s="216">
        <f>IF(N366="nulová",J366,0)</f>
        <v>0</v>
      </c>
      <c r="BJ366" s="17" t="s">
        <v>84</v>
      </c>
      <c r="BK366" s="216">
        <f>ROUND(I366*H366,2)</f>
        <v>0</v>
      </c>
      <c r="BL366" s="17" t="s">
        <v>676</v>
      </c>
      <c r="BM366" s="215" t="s">
        <v>677</v>
      </c>
    </row>
    <row r="367" s="2" customFormat="1">
      <c r="A367" s="38"/>
      <c r="B367" s="39"/>
      <c r="C367" s="40"/>
      <c r="D367" s="217" t="s">
        <v>148</v>
      </c>
      <c r="E367" s="40"/>
      <c r="F367" s="218" t="s">
        <v>675</v>
      </c>
      <c r="G367" s="40"/>
      <c r="H367" s="40"/>
      <c r="I367" s="219"/>
      <c r="J367" s="40"/>
      <c r="K367" s="40"/>
      <c r="L367" s="44"/>
      <c r="M367" s="220"/>
      <c r="N367" s="221"/>
      <c r="O367" s="84"/>
      <c r="P367" s="84"/>
      <c r="Q367" s="84"/>
      <c r="R367" s="84"/>
      <c r="S367" s="84"/>
      <c r="T367" s="85"/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T367" s="17" t="s">
        <v>148</v>
      </c>
      <c r="AU367" s="17" t="s">
        <v>86</v>
      </c>
    </row>
    <row r="368" s="2" customFormat="1" ht="16.5" customHeight="1">
      <c r="A368" s="38"/>
      <c r="B368" s="39"/>
      <c r="C368" s="235" t="s">
        <v>678</v>
      </c>
      <c r="D368" s="235" t="s">
        <v>190</v>
      </c>
      <c r="E368" s="236" t="s">
        <v>679</v>
      </c>
      <c r="F368" s="237" t="s">
        <v>680</v>
      </c>
      <c r="G368" s="238" t="s">
        <v>185</v>
      </c>
      <c r="H368" s="239">
        <v>30</v>
      </c>
      <c r="I368" s="240"/>
      <c r="J368" s="241">
        <f>ROUND(I368*H368,2)</f>
        <v>0</v>
      </c>
      <c r="K368" s="237" t="s">
        <v>145</v>
      </c>
      <c r="L368" s="242"/>
      <c r="M368" s="243" t="s">
        <v>19</v>
      </c>
      <c r="N368" s="244" t="s">
        <v>47</v>
      </c>
      <c r="O368" s="84"/>
      <c r="P368" s="213">
        <f>O368*H368</f>
        <v>0</v>
      </c>
      <c r="Q368" s="213">
        <v>0</v>
      </c>
      <c r="R368" s="213">
        <f>Q368*H368</f>
        <v>0</v>
      </c>
      <c r="S368" s="213">
        <v>0</v>
      </c>
      <c r="T368" s="214">
        <f>S368*H368</f>
        <v>0</v>
      </c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R368" s="215" t="s">
        <v>676</v>
      </c>
      <c r="AT368" s="215" t="s">
        <v>190</v>
      </c>
      <c r="AU368" s="215" t="s">
        <v>86</v>
      </c>
      <c r="AY368" s="17" t="s">
        <v>138</v>
      </c>
      <c r="BE368" s="216">
        <f>IF(N368="základní",J368,0)</f>
        <v>0</v>
      </c>
      <c r="BF368" s="216">
        <f>IF(N368="snížená",J368,0)</f>
        <v>0</v>
      </c>
      <c r="BG368" s="216">
        <f>IF(N368="zákl. přenesená",J368,0)</f>
        <v>0</v>
      </c>
      <c r="BH368" s="216">
        <f>IF(N368="sníž. přenesená",J368,0)</f>
        <v>0</v>
      </c>
      <c r="BI368" s="216">
        <f>IF(N368="nulová",J368,0)</f>
        <v>0</v>
      </c>
      <c r="BJ368" s="17" t="s">
        <v>84</v>
      </c>
      <c r="BK368" s="216">
        <f>ROUND(I368*H368,2)</f>
        <v>0</v>
      </c>
      <c r="BL368" s="17" t="s">
        <v>676</v>
      </c>
      <c r="BM368" s="215" t="s">
        <v>681</v>
      </c>
    </row>
    <row r="369" s="2" customFormat="1">
      <c r="A369" s="38"/>
      <c r="B369" s="39"/>
      <c r="C369" s="40"/>
      <c r="D369" s="217" t="s">
        <v>148</v>
      </c>
      <c r="E369" s="40"/>
      <c r="F369" s="218" t="s">
        <v>680</v>
      </c>
      <c r="G369" s="40"/>
      <c r="H369" s="40"/>
      <c r="I369" s="219"/>
      <c r="J369" s="40"/>
      <c r="K369" s="40"/>
      <c r="L369" s="44"/>
      <c r="M369" s="220"/>
      <c r="N369" s="221"/>
      <c r="O369" s="84"/>
      <c r="P369" s="84"/>
      <c r="Q369" s="84"/>
      <c r="R369" s="84"/>
      <c r="S369" s="84"/>
      <c r="T369" s="85"/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T369" s="17" t="s">
        <v>148</v>
      </c>
      <c r="AU369" s="17" t="s">
        <v>86</v>
      </c>
    </row>
    <row r="370" s="2" customFormat="1" ht="16.5" customHeight="1">
      <c r="A370" s="38"/>
      <c r="B370" s="39"/>
      <c r="C370" s="235" t="s">
        <v>682</v>
      </c>
      <c r="D370" s="235" t="s">
        <v>190</v>
      </c>
      <c r="E370" s="236" t="s">
        <v>683</v>
      </c>
      <c r="F370" s="237" t="s">
        <v>684</v>
      </c>
      <c r="G370" s="238" t="s">
        <v>185</v>
      </c>
      <c r="H370" s="239">
        <v>30</v>
      </c>
      <c r="I370" s="240"/>
      <c r="J370" s="241">
        <f>ROUND(I370*H370,2)</f>
        <v>0</v>
      </c>
      <c r="K370" s="237" t="s">
        <v>145</v>
      </c>
      <c r="L370" s="242"/>
      <c r="M370" s="243" t="s">
        <v>19</v>
      </c>
      <c r="N370" s="244" t="s">
        <v>47</v>
      </c>
      <c r="O370" s="84"/>
      <c r="P370" s="213">
        <f>O370*H370</f>
        <v>0</v>
      </c>
      <c r="Q370" s="213">
        <v>0</v>
      </c>
      <c r="R370" s="213">
        <f>Q370*H370</f>
        <v>0</v>
      </c>
      <c r="S370" s="213">
        <v>0</v>
      </c>
      <c r="T370" s="214">
        <f>S370*H370</f>
        <v>0</v>
      </c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R370" s="215" t="s">
        <v>676</v>
      </c>
      <c r="AT370" s="215" t="s">
        <v>190</v>
      </c>
      <c r="AU370" s="215" t="s">
        <v>86</v>
      </c>
      <c r="AY370" s="17" t="s">
        <v>138</v>
      </c>
      <c r="BE370" s="216">
        <f>IF(N370="základní",J370,0)</f>
        <v>0</v>
      </c>
      <c r="BF370" s="216">
        <f>IF(N370="snížená",J370,0)</f>
        <v>0</v>
      </c>
      <c r="BG370" s="216">
        <f>IF(N370="zákl. přenesená",J370,0)</f>
        <v>0</v>
      </c>
      <c r="BH370" s="216">
        <f>IF(N370="sníž. přenesená",J370,0)</f>
        <v>0</v>
      </c>
      <c r="BI370" s="216">
        <f>IF(N370="nulová",J370,0)</f>
        <v>0</v>
      </c>
      <c r="BJ370" s="17" t="s">
        <v>84</v>
      </c>
      <c r="BK370" s="216">
        <f>ROUND(I370*H370,2)</f>
        <v>0</v>
      </c>
      <c r="BL370" s="17" t="s">
        <v>676</v>
      </c>
      <c r="BM370" s="215" t="s">
        <v>685</v>
      </c>
    </row>
    <row r="371" s="2" customFormat="1">
      <c r="A371" s="38"/>
      <c r="B371" s="39"/>
      <c r="C371" s="40"/>
      <c r="D371" s="217" t="s">
        <v>148</v>
      </c>
      <c r="E371" s="40"/>
      <c r="F371" s="218" t="s">
        <v>684</v>
      </c>
      <c r="G371" s="40"/>
      <c r="H371" s="40"/>
      <c r="I371" s="219"/>
      <c r="J371" s="40"/>
      <c r="K371" s="40"/>
      <c r="L371" s="44"/>
      <c r="M371" s="220"/>
      <c r="N371" s="221"/>
      <c r="O371" s="84"/>
      <c r="P371" s="84"/>
      <c r="Q371" s="84"/>
      <c r="R371" s="84"/>
      <c r="S371" s="84"/>
      <c r="T371" s="85"/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T371" s="17" t="s">
        <v>148</v>
      </c>
      <c r="AU371" s="17" t="s">
        <v>86</v>
      </c>
    </row>
    <row r="372" s="2" customFormat="1" ht="16.5" customHeight="1">
      <c r="A372" s="38"/>
      <c r="B372" s="39"/>
      <c r="C372" s="235" t="s">
        <v>686</v>
      </c>
      <c r="D372" s="235" t="s">
        <v>190</v>
      </c>
      <c r="E372" s="236" t="s">
        <v>687</v>
      </c>
      <c r="F372" s="237" t="s">
        <v>688</v>
      </c>
      <c r="G372" s="238" t="s">
        <v>689</v>
      </c>
      <c r="H372" s="239">
        <v>5</v>
      </c>
      <c r="I372" s="240"/>
      <c r="J372" s="241">
        <f>ROUND(I372*H372,2)</f>
        <v>0</v>
      </c>
      <c r="K372" s="237" t="s">
        <v>145</v>
      </c>
      <c r="L372" s="242"/>
      <c r="M372" s="243" t="s">
        <v>19</v>
      </c>
      <c r="N372" s="244" t="s">
        <v>47</v>
      </c>
      <c r="O372" s="84"/>
      <c r="P372" s="213">
        <f>O372*H372</f>
        <v>0</v>
      </c>
      <c r="Q372" s="213">
        <v>0.001</v>
      </c>
      <c r="R372" s="213">
        <f>Q372*H372</f>
        <v>0.0050000000000000001</v>
      </c>
      <c r="S372" s="213">
        <v>0</v>
      </c>
      <c r="T372" s="214">
        <f>S372*H372</f>
        <v>0</v>
      </c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R372" s="215" t="s">
        <v>676</v>
      </c>
      <c r="AT372" s="215" t="s">
        <v>190</v>
      </c>
      <c r="AU372" s="215" t="s">
        <v>86</v>
      </c>
      <c r="AY372" s="17" t="s">
        <v>138</v>
      </c>
      <c r="BE372" s="216">
        <f>IF(N372="základní",J372,0)</f>
        <v>0</v>
      </c>
      <c r="BF372" s="216">
        <f>IF(N372="snížená",J372,0)</f>
        <v>0</v>
      </c>
      <c r="BG372" s="216">
        <f>IF(N372="zákl. přenesená",J372,0)</f>
        <v>0</v>
      </c>
      <c r="BH372" s="216">
        <f>IF(N372="sníž. přenesená",J372,0)</f>
        <v>0</v>
      </c>
      <c r="BI372" s="216">
        <f>IF(N372="nulová",J372,0)</f>
        <v>0</v>
      </c>
      <c r="BJ372" s="17" t="s">
        <v>84</v>
      </c>
      <c r="BK372" s="216">
        <f>ROUND(I372*H372,2)</f>
        <v>0</v>
      </c>
      <c r="BL372" s="17" t="s">
        <v>676</v>
      </c>
      <c r="BM372" s="215" t="s">
        <v>690</v>
      </c>
    </row>
    <row r="373" s="2" customFormat="1">
      <c r="A373" s="38"/>
      <c r="B373" s="39"/>
      <c r="C373" s="40"/>
      <c r="D373" s="217" t="s">
        <v>148</v>
      </c>
      <c r="E373" s="40"/>
      <c r="F373" s="218" t="s">
        <v>688</v>
      </c>
      <c r="G373" s="40"/>
      <c r="H373" s="40"/>
      <c r="I373" s="219"/>
      <c r="J373" s="40"/>
      <c r="K373" s="40"/>
      <c r="L373" s="44"/>
      <c r="M373" s="220"/>
      <c r="N373" s="221"/>
      <c r="O373" s="84"/>
      <c r="P373" s="84"/>
      <c r="Q373" s="84"/>
      <c r="R373" s="84"/>
      <c r="S373" s="84"/>
      <c r="T373" s="85"/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T373" s="17" t="s">
        <v>148</v>
      </c>
      <c r="AU373" s="17" t="s">
        <v>86</v>
      </c>
    </row>
    <row r="374" s="2" customFormat="1" ht="16.5" customHeight="1">
      <c r="A374" s="38"/>
      <c r="B374" s="39"/>
      <c r="C374" s="204" t="s">
        <v>691</v>
      </c>
      <c r="D374" s="204" t="s">
        <v>141</v>
      </c>
      <c r="E374" s="205" t="s">
        <v>692</v>
      </c>
      <c r="F374" s="206" t="s">
        <v>693</v>
      </c>
      <c r="G374" s="207" t="s">
        <v>201</v>
      </c>
      <c r="H374" s="208">
        <v>10</v>
      </c>
      <c r="I374" s="209"/>
      <c r="J374" s="210">
        <f>ROUND(I374*H374,2)</f>
        <v>0</v>
      </c>
      <c r="K374" s="206" t="s">
        <v>19</v>
      </c>
      <c r="L374" s="44"/>
      <c r="M374" s="211" t="s">
        <v>19</v>
      </c>
      <c r="N374" s="212" t="s">
        <v>47</v>
      </c>
      <c r="O374" s="84"/>
      <c r="P374" s="213">
        <f>O374*H374</f>
        <v>0</v>
      </c>
      <c r="Q374" s="213">
        <v>0</v>
      </c>
      <c r="R374" s="213">
        <f>Q374*H374</f>
        <v>0</v>
      </c>
      <c r="S374" s="213">
        <v>0</v>
      </c>
      <c r="T374" s="214">
        <f>S374*H374</f>
        <v>0</v>
      </c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R374" s="215" t="s">
        <v>146</v>
      </c>
      <c r="AT374" s="215" t="s">
        <v>141</v>
      </c>
      <c r="AU374" s="215" t="s">
        <v>86</v>
      </c>
      <c r="AY374" s="17" t="s">
        <v>138</v>
      </c>
      <c r="BE374" s="216">
        <f>IF(N374="základní",J374,0)</f>
        <v>0</v>
      </c>
      <c r="BF374" s="216">
        <f>IF(N374="snížená",J374,0)</f>
        <v>0</v>
      </c>
      <c r="BG374" s="216">
        <f>IF(N374="zákl. přenesená",J374,0)</f>
        <v>0</v>
      </c>
      <c r="BH374" s="216">
        <f>IF(N374="sníž. přenesená",J374,0)</f>
        <v>0</v>
      </c>
      <c r="BI374" s="216">
        <f>IF(N374="nulová",J374,0)</f>
        <v>0</v>
      </c>
      <c r="BJ374" s="17" t="s">
        <v>84</v>
      </c>
      <c r="BK374" s="216">
        <f>ROUND(I374*H374,2)</f>
        <v>0</v>
      </c>
      <c r="BL374" s="17" t="s">
        <v>146</v>
      </c>
      <c r="BM374" s="215" t="s">
        <v>694</v>
      </c>
    </row>
    <row r="375" s="2" customFormat="1">
      <c r="A375" s="38"/>
      <c r="B375" s="39"/>
      <c r="C375" s="40"/>
      <c r="D375" s="217" t="s">
        <v>148</v>
      </c>
      <c r="E375" s="40"/>
      <c r="F375" s="218" t="s">
        <v>693</v>
      </c>
      <c r="G375" s="40"/>
      <c r="H375" s="40"/>
      <c r="I375" s="219"/>
      <c r="J375" s="40"/>
      <c r="K375" s="40"/>
      <c r="L375" s="44"/>
      <c r="M375" s="220"/>
      <c r="N375" s="221"/>
      <c r="O375" s="84"/>
      <c r="P375" s="84"/>
      <c r="Q375" s="84"/>
      <c r="R375" s="84"/>
      <c r="S375" s="84"/>
      <c r="T375" s="85"/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T375" s="17" t="s">
        <v>148</v>
      </c>
      <c r="AU375" s="17" t="s">
        <v>86</v>
      </c>
    </row>
    <row r="376" s="2" customFormat="1" ht="16.5" customHeight="1">
      <c r="A376" s="38"/>
      <c r="B376" s="39"/>
      <c r="C376" s="204" t="s">
        <v>695</v>
      </c>
      <c r="D376" s="204" t="s">
        <v>141</v>
      </c>
      <c r="E376" s="205" t="s">
        <v>696</v>
      </c>
      <c r="F376" s="206" t="s">
        <v>697</v>
      </c>
      <c r="G376" s="207" t="s">
        <v>698</v>
      </c>
      <c r="H376" s="208">
        <v>1</v>
      </c>
      <c r="I376" s="209"/>
      <c r="J376" s="210">
        <f>ROUND(I376*H376,2)</f>
        <v>0</v>
      </c>
      <c r="K376" s="206" t="s">
        <v>19</v>
      </c>
      <c r="L376" s="44"/>
      <c r="M376" s="211" t="s">
        <v>19</v>
      </c>
      <c r="N376" s="212" t="s">
        <v>47</v>
      </c>
      <c r="O376" s="84"/>
      <c r="P376" s="213">
        <f>O376*H376</f>
        <v>0</v>
      </c>
      <c r="Q376" s="213">
        <v>0</v>
      </c>
      <c r="R376" s="213">
        <f>Q376*H376</f>
        <v>0</v>
      </c>
      <c r="S376" s="213">
        <v>0</v>
      </c>
      <c r="T376" s="214">
        <f>S376*H376</f>
        <v>0</v>
      </c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R376" s="215" t="s">
        <v>146</v>
      </c>
      <c r="AT376" s="215" t="s">
        <v>141</v>
      </c>
      <c r="AU376" s="215" t="s">
        <v>86</v>
      </c>
      <c r="AY376" s="17" t="s">
        <v>138</v>
      </c>
      <c r="BE376" s="216">
        <f>IF(N376="základní",J376,0)</f>
        <v>0</v>
      </c>
      <c r="BF376" s="216">
        <f>IF(N376="snížená",J376,0)</f>
        <v>0</v>
      </c>
      <c r="BG376" s="216">
        <f>IF(N376="zákl. přenesená",J376,0)</f>
        <v>0</v>
      </c>
      <c r="BH376" s="216">
        <f>IF(N376="sníž. přenesená",J376,0)</f>
        <v>0</v>
      </c>
      <c r="BI376" s="216">
        <f>IF(N376="nulová",J376,0)</f>
        <v>0</v>
      </c>
      <c r="BJ376" s="17" t="s">
        <v>84</v>
      </c>
      <c r="BK376" s="216">
        <f>ROUND(I376*H376,2)</f>
        <v>0</v>
      </c>
      <c r="BL376" s="17" t="s">
        <v>146</v>
      </c>
      <c r="BM376" s="215" t="s">
        <v>699</v>
      </c>
    </row>
    <row r="377" s="2" customFormat="1">
      <c r="A377" s="38"/>
      <c r="B377" s="39"/>
      <c r="C377" s="40"/>
      <c r="D377" s="217" t="s">
        <v>148</v>
      </c>
      <c r="E377" s="40"/>
      <c r="F377" s="218" t="s">
        <v>697</v>
      </c>
      <c r="G377" s="40"/>
      <c r="H377" s="40"/>
      <c r="I377" s="219"/>
      <c r="J377" s="40"/>
      <c r="K377" s="40"/>
      <c r="L377" s="44"/>
      <c r="M377" s="220"/>
      <c r="N377" s="221"/>
      <c r="O377" s="84"/>
      <c r="P377" s="84"/>
      <c r="Q377" s="84"/>
      <c r="R377" s="84"/>
      <c r="S377" s="84"/>
      <c r="T377" s="85"/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T377" s="17" t="s">
        <v>148</v>
      </c>
      <c r="AU377" s="17" t="s">
        <v>86</v>
      </c>
    </row>
    <row r="378" s="2" customFormat="1" ht="16.5" customHeight="1">
      <c r="A378" s="38"/>
      <c r="B378" s="39"/>
      <c r="C378" s="204" t="s">
        <v>700</v>
      </c>
      <c r="D378" s="204" t="s">
        <v>141</v>
      </c>
      <c r="E378" s="205" t="s">
        <v>701</v>
      </c>
      <c r="F378" s="206" t="s">
        <v>702</v>
      </c>
      <c r="G378" s="207" t="s">
        <v>703</v>
      </c>
      <c r="H378" s="208">
        <v>10</v>
      </c>
      <c r="I378" s="209"/>
      <c r="J378" s="210">
        <f>ROUND(I378*H378,2)</f>
        <v>0</v>
      </c>
      <c r="K378" s="206" t="s">
        <v>19</v>
      </c>
      <c r="L378" s="44"/>
      <c r="M378" s="211" t="s">
        <v>19</v>
      </c>
      <c r="N378" s="212" t="s">
        <v>47</v>
      </c>
      <c r="O378" s="84"/>
      <c r="P378" s="213">
        <f>O378*H378</f>
        <v>0</v>
      </c>
      <c r="Q378" s="213">
        <v>0</v>
      </c>
      <c r="R378" s="213">
        <f>Q378*H378</f>
        <v>0</v>
      </c>
      <c r="S378" s="213">
        <v>0</v>
      </c>
      <c r="T378" s="214">
        <f>S378*H378</f>
        <v>0</v>
      </c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R378" s="215" t="s">
        <v>146</v>
      </c>
      <c r="AT378" s="215" t="s">
        <v>141</v>
      </c>
      <c r="AU378" s="215" t="s">
        <v>86</v>
      </c>
      <c r="AY378" s="17" t="s">
        <v>138</v>
      </c>
      <c r="BE378" s="216">
        <f>IF(N378="základní",J378,0)</f>
        <v>0</v>
      </c>
      <c r="BF378" s="216">
        <f>IF(N378="snížená",J378,0)</f>
        <v>0</v>
      </c>
      <c r="BG378" s="216">
        <f>IF(N378="zákl. přenesená",J378,0)</f>
        <v>0</v>
      </c>
      <c r="BH378" s="216">
        <f>IF(N378="sníž. přenesená",J378,0)</f>
        <v>0</v>
      </c>
      <c r="BI378" s="216">
        <f>IF(N378="nulová",J378,0)</f>
        <v>0</v>
      </c>
      <c r="BJ378" s="17" t="s">
        <v>84</v>
      </c>
      <c r="BK378" s="216">
        <f>ROUND(I378*H378,2)</f>
        <v>0</v>
      </c>
      <c r="BL378" s="17" t="s">
        <v>146</v>
      </c>
      <c r="BM378" s="215" t="s">
        <v>704</v>
      </c>
    </row>
    <row r="379" s="2" customFormat="1">
      <c r="A379" s="38"/>
      <c r="B379" s="39"/>
      <c r="C379" s="40"/>
      <c r="D379" s="217" t="s">
        <v>148</v>
      </c>
      <c r="E379" s="40"/>
      <c r="F379" s="218" t="s">
        <v>702</v>
      </c>
      <c r="G379" s="40"/>
      <c r="H379" s="40"/>
      <c r="I379" s="219"/>
      <c r="J379" s="40"/>
      <c r="K379" s="40"/>
      <c r="L379" s="44"/>
      <c r="M379" s="220"/>
      <c r="N379" s="221"/>
      <c r="O379" s="84"/>
      <c r="P379" s="84"/>
      <c r="Q379" s="84"/>
      <c r="R379" s="84"/>
      <c r="S379" s="84"/>
      <c r="T379" s="85"/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T379" s="17" t="s">
        <v>148</v>
      </c>
      <c r="AU379" s="17" t="s">
        <v>86</v>
      </c>
    </row>
    <row r="380" s="12" customFormat="1" ht="22.8" customHeight="1">
      <c r="A380" s="12"/>
      <c r="B380" s="188"/>
      <c r="C380" s="189"/>
      <c r="D380" s="190" t="s">
        <v>75</v>
      </c>
      <c r="E380" s="202" t="s">
        <v>705</v>
      </c>
      <c r="F380" s="202" t="s">
        <v>706</v>
      </c>
      <c r="G380" s="189"/>
      <c r="H380" s="189"/>
      <c r="I380" s="192"/>
      <c r="J380" s="203">
        <f>BK380</f>
        <v>0</v>
      </c>
      <c r="K380" s="189"/>
      <c r="L380" s="194"/>
      <c r="M380" s="195"/>
      <c r="N380" s="196"/>
      <c r="O380" s="196"/>
      <c r="P380" s="197">
        <f>SUM(P381:P396)</f>
        <v>0</v>
      </c>
      <c r="Q380" s="196"/>
      <c r="R380" s="197">
        <f>SUM(R381:R396)</f>
        <v>0.42710999999999999</v>
      </c>
      <c r="S380" s="196"/>
      <c r="T380" s="198">
        <f>SUM(T381:T396)</f>
        <v>0.31469999999999998</v>
      </c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R380" s="199" t="s">
        <v>86</v>
      </c>
      <c r="AT380" s="200" t="s">
        <v>75</v>
      </c>
      <c r="AU380" s="200" t="s">
        <v>84</v>
      </c>
      <c r="AY380" s="199" t="s">
        <v>138</v>
      </c>
      <c r="BK380" s="201">
        <f>SUM(BK381:BK396)</f>
        <v>0</v>
      </c>
    </row>
    <row r="381" s="2" customFormat="1" ht="16.5" customHeight="1">
      <c r="A381" s="38"/>
      <c r="B381" s="39"/>
      <c r="C381" s="204" t="s">
        <v>707</v>
      </c>
      <c r="D381" s="204" t="s">
        <v>141</v>
      </c>
      <c r="E381" s="205" t="s">
        <v>708</v>
      </c>
      <c r="F381" s="206" t="s">
        <v>709</v>
      </c>
      <c r="G381" s="207" t="s">
        <v>144</v>
      </c>
      <c r="H381" s="208">
        <v>6</v>
      </c>
      <c r="I381" s="209"/>
      <c r="J381" s="210">
        <f>ROUND(I381*H381,2)</f>
        <v>0</v>
      </c>
      <c r="K381" s="206" t="s">
        <v>145</v>
      </c>
      <c r="L381" s="44"/>
      <c r="M381" s="211" t="s">
        <v>19</v>
      </c>
      <c r="N381" s="212" t="s">
        <v>47</v>
      </c>
      <c r="O381" s="84"/>
      <c r="P381" s="213">
        <f>O381*H381</f>
        <v>0</v>
      </c>
      <c r="Q381" s="213">
        <v>0.01256</v>
      </c>
      <c r="R381" s="213">
        <f>Q381*H381</f>
        <v>0.075359999999999996</v>
      </c>
      <c r="S381" s="213">
        <v>0</v>
      </c>
      <c r="T381" s="214">
        <f>S381*H381</f>
        <v>0</v>
      </c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R381" s="215" t="s">
        <v>235</v>
      </c>
      <c r="AT381" s="215" t="s">
        <v>141</v>
      </c>
      <c r="AU381" s="215" t="s">
        <v>86</v>
      </c>
      <c r="AY381" s="17" t="s">
        <v>138</v>
      </c>
      <c r="BE381" s="216">
        <f>IF(N381="základní",J381,0)</f>
        <v>0</v>
      </c>
      <c r="BF381" s="216">
        <f>IF(N381="snížená",J381,0)</f>
        <v>0</v>
      </c>
      <c r="BG381" s="216">
        <f>IF(N381="zákl. přenesená",J381,0)</f>
        <v>0</v>
      </c>
      <c r="BH381" s="216">
        <f>IF(N381="sníž. přenesená",J381,0)</f>
        <v>0</v>
      </c>
      <c r="BI381" s="216">
        <f>IF(N381="nulová",J381,0)</f>
        <v>0</v>
      </c>
      <c r="BJ381" s="17" t="s">
        <v>84</v>
      </c>
      <c r="BK381" s="216">
        <f>ROUND(I381*H381,2)</f>
        <v>0</v>
      </c>
      <c r="BL381" s="17" t="s">
        <v>235</v>
      </c>
      <c r="BM381" s="215" t="s">
        <v>710</v>
      </c>
    </row>
    <row r="382" s="2" customFormat="1">
      <c r="A382" s="38"/>
      <c r="B382" s="39"/>
      <c r="C382" s="40"/>
      <c r="D382" s="217" t="s">
        <v>148</v>
      </c>
      <c r="E382" s="40"/>
      <c r="F382" s="218" t="s">
        <v>711</v>
      </c>
      <c r="G382" s="40"/>
      <c r="H382" s="40"/>
      <c r="I382" s="219"/>
      <c r="J382" s="40"/>
      <c r="K382" s="40"/>
      <c r="L382" s="44"/>
      <c r="M382" s="220"/>
      <c r="N382" s="221"/>
      <c r="O382" s="84"/>
      <c r="P382" s="84"/>
      <c r="Q382" s="84"/>
      <c r="R382" s="84"/>
      <c r="S382" s="84"/>
      <c r="T382" s="85"/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T382" s="17" t="s">
        <v>148</v>
      </c>
      <c r="AU382" s="17" t="s">
        <v>86</v>
      </c>
    </row>
    <row r="383" s="2" customFormat="1">
      <c r="A383" s="38"/>
      <c r="B383" s="39"/>
      <c r="C383" s="40"/>
      <c r="D383" s="222" t="s">
        <v>150</v>
      </c>
      <c r="E383" s="40"/>
      <c r="F383" s="223" t="s">
        <v>712</v>
      </c>
      <c r="G383" s="40"/>
      <c r="H383" s="40"/>
      <c r="I383" s="219"/>
      <c r="J383" s="40"/>
      <c r="K383" s="40"/>
      <c r="L383" s="44"/>
      <c r="M383" s="220"/>
      <c r="N383" s="221"/>
      <c r="O383" s="84"/>
      <c r="P383" s="84"/>
      <c r="Q383" s="84"/>
      <c r="R383" s="84"/>
      <c r="S383" s="84"/>
      <c r="T383" s="85"/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T383" s="17" t="s">
        <v>150</v>
      </c>
      <c r="AU383" s="17" t="s">
        <v>86</v>
      </c>
    </row>
    <row r="384" s="2" customFormat="1" ht="24.15" customHeight="1">
      <c r="A384" s="38"/>
      <c r="B384" s="39"/>
      <c r="C384" s="204" t="s">
        <v>713</v>
      </c>
      <c r="D384" s="204" t="s">
        <v>141</v>
      </c>
      <c r="E384" s="205" t="s">
        <v>714</v>
      </c>
      <c r="F384" s="206" t="s">
        <v>715</v>
      </c>
      <c r="G384" s="207" t="s">
        <v>144</v>
      </c>
      <c r="H384" s="208">
        <v>35</v>
      </c>
      <c r="I384" s="209"/>
      <c r="J384" s="210">
        <f>ROUND(I384*H384,2)</f>
        <v>0</v>
      </c>
      <c r="K384" s="206" t="s">
        <v>19</v>
      </c>
      <c r="L384" s="44"/>
      <c r="M384" s="211" t="s">
        <v>19</v>
      </c>
      <c r="N384" s="212" t="s">
        <v>47</v>
      </c>
      <c r="O384" s="84"/>
      <c r="P384" s="213">
        <f>O384*H384</f>
        <v>0</v>
      </c>
      <c r="Q384" s="213">
        <v>0.00125</v>
      </c>
      <c r="R384" s="213">
        <f>Q384*H384</f>
        <v>0.043750000000000004</v>
      </c>
      <c r="S384" s="213">
        <v>0</v>
      </c>
      <c r="T384" s="214">
        <f>S384*H384</f>
        <v>0</v>
      </c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R384" s="215" t="s">
        <v>235</v>
      </c>
      <c r="AT384" s="215" t="s">
        <v>141</v>
      </c>
      <c r="AU384" s="215" t="s">
        <v>86</v>
      </c>
      <c r="AY384" s="17" t="s">
        <v>138</v>
      </c>
      <c r="BE384" s="216">
        <f>IF(N384="základní",J384,0)</f>
        <v>0</v>
      </c>
      <c r="BF384" s="216">
        <f>IF(N384="snížená",J384,0)</f>
        <v>0</v>
      </c>
      <c r="BG384" s="216">
        <f>IF(N384="zákl. přenesená",J384,0)</f>
        <v>0</v>
      </c>
      <c r="BH384" s="216">
        <f>IF(N384="sníž. přenesená",J384,0)</f>
        <v>0</v>
      </c>
      <c r="BI384" s="216">
        <f>IF(N384="nulová",J384,0)</f>
        <v>0</v>
      </c>
      <c r="BJ384" s="17" t="s">
        <v>84</v>
      </c>
      <c r="BK384" s="216">
        <f>ROUND(I384*H384,2)</f>
        <v>0</v>
      </c>
      <c r="BL384" s="17" t="s">
        <v>235</v>
      </c>
      <c r="BM384" s="215" t="s">
        <v>716</v>
      </c>
    </row>
    <row r="385" s="2" customFormat="1">
      <c r="A385" s="38"/>
      <c r="B385" s="39"/>
      <c r="C385" s="40"/>
      <c r="D385" s="217" t="s">
        <v>148</v>
      </c>
      <c r="E385" s="40"/>
      <c r="F385" s="218" t="s">
        <v>715</v>
      </c>
      <c r="G385" s="40"/>
      <c r="H385" s="40"/>
      <c r="I385" s="219"/>
      <c r="J385" s="40"/>
      <c r="K385" s="40"/>
      <c r="L385" s="44"/>
      <c r="M385" s="220"/>
      <c r="N385" s="221"/>
      <c r="O385" s="84"/>
      <c r="P385" s="84"/>
      <c r="Q385" s="84"/>
      <c r="R385" s="84"/>
      <c r="S385" s="84"/>
      <c r="T385" s="85"/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T385" s="17" t="s">
        <v>148</v>
      </c>
      <c r="AU385" s="17" t="s">
        <v>86</v>
      </c>
    </row>
    <row r="386" s="2" customFormat="1" ht="16.5" customHeight="1">
      <c r="A386" s="38"/>
      <c r="B386" s="39"/>
      <c r="C386" s="235" t="s">
        <v>717</v>
      </c>
      <c r="D386" s="235" t="s">
        <v>190</v>
      </c>
      <c r="E386" s="236" t="s">
        <v>718</v>
      </c>
      <c r="F386" s="237" t="s">
        <v>719</v>
      </c>
      <c r="G386" s="238" t="s">
        <v>144</v>
      </c>
      <c r="H386" s="239">
        <v>38.5</v>
      </c>
      <c r="I386" s="240"/>
      <c r="J386" s="241">
        <f>ROUND(I386*H386,2)</f>
        <v>0</v>
      </c>
      <c r="K386" s="237" t="s">
        <v>19</v>
      </c>
      <c r="L386" s="242"/>
      <c r="M386" s="243" t="s">
        <v>19</v>
      </c>
      <c r="N386" s="244" t="s">
        <v>47</v>
      </c>
      <c r="O386" s="84"/>
      <c r="P386" s="213">
        <f>O386*H386</f>
        <v>0</v>
      </c>
      <c r="Q386" s="213">
        <v>0.0080000000000000002</v>
      </c>
      <c r="R386" s="213">
        <f>Q386*H386</f>
        <v>0.308</v>
      </c>
      <c r="S386" s="213">
        <v>0</v>
      </c>
      <c r="T386" s="214">
        <f>S386*H386</f>
        <v>0</v>
      </c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R386" s="215" t="s">
        <v>457</v>
      </c>
      <c r="AT386" s="215" t="s">
        <v>190</v>
      </c>
      <c r="AU386" s="215" t="s">
        <v>86</v>
      </c>
      <c r="AY386" s="17" t="s">
        <v>138</v>
      </c>
      <c r="BE386" s="216">
        <f>IF(N386="základní",J386,0)</f>
        <v>0</v>
      </c>
      <c r="BF386" s="216">
        <f>IF(N386="snížená",J386,0)</f>
        <v>0</v>
      </c>
      <c r="BG386" s="216">
        <f>IF(N386="zákl. přenesená",J386,0)</f>
        <v>0</v>
      </c>
      <c r="BH386" s="216">
        <f>IF(N386="sníž. přenesená",J386,0)</f>
        <v>0</v>
      </c>
      <c r="BI386" s="216">
        <f>IF(N386="nulová",J386,0)</f>
        <v>0</v>
      </c>
      <c r="BJ386" s="17" t="s">
        <v>84</v>
      </c>
      <c r="BK386" s="216">
        <f>ROUND(I386*H386,2)</f>
        <v>0</v>
      </c>
      <c r="BL386" s="17" t="s">
        <v>235</v>
      </c>
      <c r="BM386" s="215" t="s">
        <v>720</v>
      </c>
    </row>
    <row r="387" s="2" customFormat="1">
      <c r="A387" s="38"/>
      <c r="B387" s="39"/>
      <c r="C387" s="40"/>
      <c r="D387" s="217" t="s">
        <v>148</v>
      </c>
      <c r="E387" s="40"/>
      <c r="F387" s="218" t="s">
        <v>719</v>
      </c>
      <c r="G387" s="40"/>
      <c r="H387" s="40"/>
      <c r="I387" s="219"/>
      <c r="J387" s="40"/>
      <c r="K387" s="40"/>
      <c r="L387" s="44"/>
      <c r="M387" s="220"/>
      <c r="N387" s="221"/>
      <c r="O387" s="84"/>
      <c r="P387" s="84"/>
      <c r="Q387" s="84"/>
      <c r="R387" s="84"/>
      <c r="S387" s="84"/>
      <c r="T387" s="85"/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T387" s="17" t="s">
        <v>148</v>
      </c>
      <c r="AU387" s="17" t="s">
        <v>86</v>
      </c>
    </row>
    <row r="388" s="2" customFormat="1" ht="16.5" customHeight="1">
      <c r="A388" s="38"/>
      <c r="B388" s="39"/>
      <c r="C388" s="204" t="s">
        <v>721</v>
      </c>
      <c r="D388" s="204" t="s">
        <v>141</v>
      </c>
      <c r="E388" s="205" t="s">
        <v>722</v>
      </c>
      <c r="F388" s="206" t="s">
        <v>723</v>
      </c>
      <c r="G388" s="207" t="s">
        <v>144</v>
      </c>
      <c r="H388" s="208">
        <v>30</v>
      </c>
      <c r="I388" s="209"/>
      <c r="J388" s="210">
        <f>ROUND(I388*H388,2)</f>
        <v>0</v>
      </c>
      <c r="K388" s="206" t="s">
        <v>145</v>
      </c>
      <c r="L388" s="44"/>
      <c r="M388" s="211" t="s">
        <v>19</v>
      </c>
      <c r="N388" s="212" t="s">
        <v>47</v>
      </c>
      <c r="O388" s="84"/>
      <c r="P388" s="213">
        <f>O388*H388</f>
        <v>0</v>
      </c>
      <c r="Q388" s="213">
        <v>0</v>
      </c>
      <c r="R388" s="213">
        <f>Q388*H388</f>
        <v>0</v>
      </c>
      <c r="S388" s="213">
        <v>0.010489999999999999</v>
      </c>
      <c r="T388" s="214">
        <f>S388*H388</f>
        <v>0.31469999999999998</v>
      </c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R388" s="215" t="s">
        <v>235</v>
      </c>
      <c r="AT388" s="215" t="s">
        <v>141</v>
      </c>
      <c r="AU388" s="215" t="s">
        <v>86</v>
      </c>
      <c r="AY388" s="17" t="s">
        <v>138</v>
      </c>
      <c r="BE388" s="216">
        <f>IF(N388="základní",J388,0)</f>
        <v>0</v>
      </c>
      <c r="BF388" s="216">
        <f>IF(N388="snížená",J388,0)</f>
        <v>0</v>
      </c>
      <c r="BG388" s="216">
        <f>IF(N388="zákl. přenesená",J388,0)</f>
        <v>0</v>
      </c>
      <c r="BH388" s="216">
        <f>IF(N388="sníž. přenesená",J388,0)</f>
        <v>0</v>
      </c>
      <c r="BI388" s="216">
        <f>IF(N388="nulová",J388,0)</f>
        <v>0</v>
      </c>
      <c r="BJ388" s="17" t="s">
        <v>84</v>
      </c>
      <c r="BK388" s="216">
        <f>ROUND(I388*H388,2)</f>
        <v>0</v>
      </c>
      <c r="BL388" s="17" t="s">
        <v>235</v>
      </c>
      <c r="BM388" s="215" t="s">
        <v>724</v>
      </c>
    </row>
    <row r="389" s="2" customFormat="1">
      <c r="A389" s="38"/>
      <c r="B389" s="39"/>
      <c r="C389" s="40"/>
      <c r="D389" s="217" t="s">
        <v>148</v>
      </c>
      <c r="E389" s="40"/>
      <c r="F389" s="218" t="s">
        <v>725</v>
      </c>
      <c r="G389" s="40"/>
      <c r="H389" s="40"/>
      <c r="I389" s="219"/>
      <c r="J389" s="40"/>
      <c r="K389" s="40"/>
      <c r="L389" s="44"/>
      <c r="M389" s="220"/>
      <c r="N389" s="221"/>
      <c r="O389" s="84"/>
      <c r="P389" s="84"/>
      <c r="Q389" s="84"/>
      <c r="R389" s="84"/>
      <c r="S389" s="84"/>
      <c r="T389" s="85"/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T389" s="17" t="s">
        <v>148</v>
      </c>
      <c r="AU389" s="17" t="s">
        <v>86</v>
      </c>
    </row>
    <row r="390" s="2" customFormat="1">
      <c r="A390" s="38"/>
      <c r="B390" s="39"/>
      <c r="C390" s="40"/>
      <c r="D390" s="222" t="s">
        <v>150</v>
      </c>
      <c r="E390" s="40"/>
      <c r="F390" s="223" t="s">
        <v>726</v>
      </c>
      <c r="G390" s="40"/>
      <c r="H390" s="40"/>
      <c r="I390" s="219"/>
      <c r="J390" s="40"/>
      <c r="K390" s="40"/>
      <c r="L390" s="44"/>
      <c r="M390" s="220"/>
      <c r="N390" s="221"/>
      <c r="O390" s="84"/>
      <c r="P390" s="84"/>
      <c r="Q390" s="84"/>
      <c r="R390" s="84"/>
      <c r="S390" s="84"/>
      <c r="T390" s="85"/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T390" s="17" t="s">
        <v>150</v>
      </c>
      <c r="AU390" s="17" t="s">
        <v>86</v>
      </c>
    </row>
    <row r="391" s="2" customFormat="1" ht="16.5" customHeight="1">
      <c r="A391" s="38"/>
      <c r="B391" s="39"/>
      <c r="C391" s="204" t="s">
        <v>727</v>
      </c>
      <c r="D391" s="204" t="s">
        <v>141</v>
      </c>
      <c r="E391" s="205" t="s">
        <v>728</v>
      </c>
      <c r="F391" s="206" t="s">
        <v>729</v>
      </c>
      <c r="G391" s="207" t="s">
        <v>246</v>
      </c>
      <c r="H391" s="208">
        <v>0.20000000000000001</v>
      </c>
      <c r="I391" s="209"/>
      <c r="J391" s="210">
        <f>ROUND(I391*H391,2)</f>
        <v>0</v>
      </c>
      <c r="K391" s="206" t="s">
        <v>145</v>
      </c>
      <c r="L391" s="44"/>
      <c r="M391" s="211" t="s">
        <v>19</v>
      </c>
      <c r="N391" s="212" t="s">
        <v>47</v>
      </c>
      <c r="O391" s="84"/>
      <c r="P391" s="213">
        <f>O391*H391</f>
        <v>0</v>
      </c>
      <c r="Q391" s="213">
        <v>0</v>
      </c>
      <c r="R391" s="213">
        <f>Q391*H391</f>
        <v>0</v>
      </c>
      <c r="S391" s="213">
        <v>0</v>
      </c>
      <c r="T391" s="214">
        <f>S391*H391</f>
        <v>0</v>
      </c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R391" s="215" t="s">
        <v>235</v>
      </c>
      <c r="AT391" s="215" t="s">
        <v>141</v>
      </c>
      <c r="AU391" s="215" t="s">
        <v>86</v>
      </c>
      <c r="AY391" s="17" t="s">
        <v>138</v>
      </c>
      <c r="BE391" s="216">
        <f>IF(N391="základní",J391,0)</f>
        <v>0</v>
      </c>
      <c r="BF391" s="216">
        <f>IF(N391="snížená",J391,0)</f>
        <v>0</v>
      </c>
      <c r="BG391" s="216">
        <f>IF(N391="zákl. přenesená",J391,0)</f>
        <v>0</v>
      </c>
      <c r="BH391" s="216">
        <f>IF(N391="sníž. přenesená",J391,0)</f>
        <v>0</v>
      </c>
      <c r="BI391" s="216">
        <f>IF(N391="nulová",J391,0)</f>
        <v>0</v>
      </c>
      <c r="BJ391" s="17" t="s">
        <v>84</v>
      </c>
      <c r="BK391" s="216">
        <f>ROUND(I391*H391,2)</f>
        <v>0</v>
      </c>
      <c r="BL391" s="17" t="s">
        <v>235</v>
      </c>
      <c r="BM391" s="215" t="s">
        <v>730</v>
      </c>
    </row>
    <row r="392" s="2" customFormat="1">
      <c r="A392" s="38"/>
      <c r="B392" s="39"/>
      <c r="C392" s="40"/>
      <c r="D392" s="217" t="s">
        <v>148</v>
      </c>
      <c r="E392" s="40"/>
      <c r="F392" s="218" t="s">
        <v>731</v>
      </c>
      <c r="G392" s="40"/>
      <c r="H392" s="40"/>
      <c r="I392" s="219"/>
      <c r="J392" s="40"/>
      <c r="K392" s="40"/>
      <c r="L392" s="44"/>
      <c r="M392" s="220"/>
      <c r="N392" s="221"/>
      <c r="O392" s="84"/>
      <c r="P392" s="84"/>
      <c r="Q392" s="84"/>
      <c r="R392" s="84"/>
      <c r="S392" s="84"/>
      <c r="T392" s="85"/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T392" s="17" t="s">
        <v>148</v>
      </c>
      <c r="AU392" s="17" t="s">
        <v>86</v>
      </c>
    </row>
    <row r="393" s="2" customFormat="1">
      <c r="A393" s="38"/>
      <c r="B393" s="39"/>
      <c r="C393" s="40"/>
      <c r="D393" s="222" t="s">
        <v>150</v>
      </c>
      <c r="E393" s="40"/>
      <c r="F393" s="223" t="s">
        <v>732</v>
      </c>
      <c r="G393" s="40"/>
      <c r="H393" s="40"/>
      <c r="I393" s="219"/>
      <c r="J393" s="40"/>
      <c r="K393" s="40"/>
      <c r="L393" s="44"/>
      <c r="M393" s="220"/>
      <c r="N393" s="221"/>
      <c r="O393" s="84"/>
      <c r="P393" s="84"/>
      <c r="Q393" s="84"/>
      <c r="R393" s="84"/>
      <c r="S393" s="84"/>
      <c r="T393" s="85"/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T393" s="17" t="s">
        <v>150</v>
      </c>
      <c r="AU393" s="17" t="s">
        <v>86</v>
      </c>
    </row>
    <row r="394" s="2" customFormat="1" ht="16.5" customHeight="1">
      <c r="A394" s="38"/>
      <c r="B394" s="39"/>
      <c r="C394" s="204" t="s">
        <v>733</v>
      </c>
      <c r="D394" s="204" t="s">
        <v>141</v>
      </c>
      <c r="E394" s="205" t="s">
        <v>734</v>
      </c>
      <c r="F394" s="206" t="s">
        <v>735</v>
      </c>
      <c r="G394" s="207" t="s">
        <v>246</v>
      </c>
      <c r="H394" s="208">
        <v>1</v>
      </c>
      <c r="I394" s="209"/>
      <c r="J394" s="210">
        <f>ROUND(I394*H394,2)</f>
        <v>0</v>
      </c>
      <c r="K394" s="206" t="s">
        <v>145</v>
      </c>
      <c r="L394" s="44"/>
      <c r="M394" s="211" t="s">
        <v>19</v>
      </c>
      <c r="N394" s="212" t="s">
        <v>47</v>
      </c>
      <c r="O394" s="84"/>
      <c r="P394" s="213">
        <f>O394*H394</f>
        <v>0</v>
      </c>
      <c r="Q394" s="213">
        <v>0</v>
      </c>
      <c r="R394" s="213">
        <f>Q394*H394</f>
        <v>0</v>
      </c>
      <c r="S394" s="213">
        <v>0</v>
      </c>
      <c r="T394" s="214">
        <f>S394*H394</f>
        <v>0</v>
      </c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R394" s="215" t="s">
        <v>235</v>
      </c>
      <c r="AT394" s="215" t="s">
        <v>141</v>
      </c>
      <c r="AU394" s="215" t="s">
        <v>86</v>
      </c>
      <c r="AY394" s="17" t="s">
        <v>138</v>
      </c>
      <c r="BE394" s="216">
        <f>IF(N394="základní",J394,0)</f>
        <v>0</v>
      </c>
      <c r="BF394" s="216">
        <f>IF(N394="snížená",J394,0)</f>
        <v>0</v>
      </c>
      <c r="BG394" s="216">
        <f>IF(N394="zákl. přenesená",J394,0)</f>
        <v>0</v>
      </c>
      <c r="BH394" s="216">
        <f>IF(N394="sníž. přenesená",J394,0)</f>
        <v>0</v>
      </c>
      <c r="BI394" s="216">
        <f>IF(N394="nulová",J394,0)</f>
        <v>0</v>
      </c>
      <c r="BJ394" s="17" t="s">
        <v>84</v>
      </c>
      <c r="BK394" s="216">
        <f>ROUND(I394*H394,2)</f>
        <v>0</v>
      </c>
      <c r="BL394" s="17" t="s">
        <v>235</v>
      </c>
      <c r="BM394" s="215" t="s">
        <v>736</v>
      </c>
    </row>
    <row r="395" s="2" customFormat="1">
      <c r="A395" s="38"/>
      <c r="B395" s="39"/>
      <c r="C395" s="40"/>
      <c r="D395" s="217" t="s">
        <v>148</v>
      </c>
      <c r="E395" s="40"/>
      <c r="F395" s="218" t="s">
        <v>737</v>
      </c>
      <c r="G395" s="40"/>
      <c r="H395" s="40"/>
      <c r="I395" s="219"/>
      <c r="J395" s="40"/>
      <c r="K395" s="40"/>
      <c r="L395" s="44"/>
      <c r="M395" s="220"/>
      <c r="N395" s="221"/>
      <c r="O395" s="84"/>
      <c r="P395" s="84"/>
      <c r="Q395" s="84"/>
      <c r="R395" s="84"/>
      <c r="S395" s="84"/>
      <c r="T395" s="85"/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T395" s="17" t="s">
        <v>148</v>
      </c>
      <c r="AU395" s="17" t="s">
        <v>86</v>
      </c>
    </row>
    <row r="396" s="2" customFormat="1">
      <c r="A396" s="38"/>
      <c r="B396" s="39"/>
      <c r="C396" s="40"/>
      <c r="D396" s="222" t="s">
        <v>150</v>
      </c>
      <c r="E396" s="40"/>
      <c r="F396" s="223" t="s">
        <v>738</v>
      </c>
      <c r="G396" s="40"/>
      <c r="H396" s="40"/>
      <c r="I396" s="219"/>
      <c r="J396" s="40"/>
      <c r="K396" s="40"/>
      <c r="L396" s="44"/>
      <c r="M396" s="220"/>
      <c r="N396" s="221"/>
      <c r="O396" s="84"/>
      <c r="P396" s="84"/>
      <c r="Q396" s="84"/>
      <c r="R396" s="84"/>
      <c r="S396" s="84"/>
      <c r="T396" s="85"/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T396" s="17" t="s">
        <v>150</v>
      </c>
      <c r="AU396" s="17" t="s">
        <v>86</v>
      </c>
    </row>
    <row r="397" s="12" customFormat="1" ht="22.8" customHeight="1">
      <c r="A397" s="12"/>
      <c r="B397" s="188"/>
      <c r="C397" s="189"/>
      <c r="D397" s="190" t="s">
        <v>75</v>
      </c>
      <c r="E397" s="202" t="s">
        <v>739</v>
      </c>
      <c r="F397" s="202" t="s">
        <v>740</v>
      </c>
      <c r="G397" s="189"/>
      <c r="H397" s="189"/>
      <c r="I397" s="192"/>
      <c r="J397" s="203">
        <f>BK397</f>
        <v>0</v>
      </c>
      <c r="K397" s="189"/>
      <c r="L397" s="194"/>
      <c r="M397" s="195"/>
      <c r="N397" s="196"/>
      <c r="O397" s="196"/>
      <c r="P397" s="197">
        <f>SUM(P398:P446)</f>
        <v>0</v>
      </c>
      <c r="Q397" s="196"/>
      <c r="R397" s="197">
        <f>SUM(R398:R446)</f>
        <v>0.070145199999999991</v>
      </c>
      <c r="S397" s="196"/>
      <c r="T397" s="198">
        <f>SUM(T398:T446)</f>
        <v>0.22739999999999999</v>
      </c>
      <c r="U397" s="12"/>
      <c r="V397" s="12"/>
      <c r="W397" s="12"/>
      <c r="X397" s="12"/>
      <c r="Y397" s="12"/>
      <c r="Z397" s="12"/>
      <c r="AA397" s="12"/>
      <c r="AB397" s="12"/>
      <c r="AC397" s="12"/>
      <c r="AD397" s="12"/>
      <c r="AE397" s="12"/>
      <c r="AR397" s="199" t="s">
        <v>86</v>
      </c>
      <c r="AT397" s="200" t="s">
        <v>75</v>
      </c>
      <c r="AU397" s="200" t="s">
        <v>84</v>
      </c>
      <c r="AY397" s="199" t="s">
        <v>138</v>
      </c>
      <c r="BK397" s="201">
        <f>SUM(BK398:BK446)</f>
        <v>0</v>
      </c>
    </row>
    <row r="398" s="2" customFormat="1" ht="16.5" customHeight="1">
      <c r="A398" s="38"/>
      <c r="B398" s="39"/>
      <c r="C398" s="204" t="s">
        <v>741</v>
      </c>
      <c r="D398" s="204" t="s">
        <v>141</v>
      </c>
      <c r="E398" s="205" t="s">
        <v>742</v>
      </c>
      <c r="F398" s="206" t="s">
        <v>743</v>
      </c>
      <c r="G398" s="207" t="s">
        <v>144</v>
      </c>
      <c r="H398" s="208">
        <v>7.5999999999999996</v>
      </c>
      <c r="I398" s="209"/>
      <c r="J398" s="210">
        <f>ROUND(I398*H398,2)</f>
        <v>0</v>
      </c>
      <c r="K398" s="206" t="s">
        <v>145</v>
      </c>
      <c r="L398" s="44"/>
      <c r="M398" s="211" t="s">
        <v>19</v>
      </c>
      <c r="N398" s="212" t="s">
        <v>47</v>
      </c>
      <c r="O398" s="84"/>
      <c r="P398" s="213">
        <f>O398*H398</f>
        <v>0</v>
      </c>
      <c r="Q398" s="213">
        <v>0</v>
      </c>
      <c r="R398" s="213">
        <f>Q398*H398</f>
        <v>0</v>
      </c>
      <c r="S398" s="213">
        <v>0</v>
      </c>
      <c r="T398" s="214">
        <f>S398*H398</f>
        <v>0</v>
      </c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R398" s="215" t="s">
        <v>676</v>
      </c>
      <c r="AT398" s="215" t="s">
        <v>141</v>
      </c>
      <c r="AU398" s="215" t="s">
        <v>86</v>
      </c>
      <c r="AY398" s="17" t="s">
        <v>138</v>
      </c>
      <c r="BE398" s="216">
        <f>IF(N398="základní",J398,0)</f>
        <v>0</v>
      </c>
      <c r="BF398" s="216">
        <f>IF(N398="snížená",J398,0)</f>
        <v>0</v>
      </c>
      <c r="BG398" s="216">
        <f>IF(N398="zákl. přenesená",J398,0)</f>
        <v>0</v>
      </c>
      <c r="BH398" s="216">
        <f>IF(N398="sníž. přenesená",J398,0)</f>
        <v>0</v>
      </c>
      <c r="BI398" s="216">
        <f>IF(N398="nulová",J398,0)</f>
        <v>0</v>
      </c>
      <c r="BJ398" s="17" t="s">
        <v>84</v>
      </c>
      <c r="BK398" s="216">
        <f>ROUND(I398*H398,2)</f>
        <v>0</v>
      </c>
      <c r="BL398" s="17" t="s">
        <v>676</v>
      </c>
      <c r="BM398" s="215" t="s">
        <v>744</v>
      </c>
    </row>
    <row r="399" s="2" customFormat="1">
      <c r="A399" s="38"/>
      <c r="B399" s="39"/>
      <c r="C399" s="40"/>
      <c r="D399" s="217" t="s">
        <v>148</v>
      </c>
      <c r="E399" s="40"/>
      <c r="F399" s="218" t="s">
        <v>745</v>
      </c>
      <c r="G399" s="40"/>
      <c r="H399" s="40"/>
      <c r="I399" s="219"/>
      <c r="J399" s="40"/>
      <c r="K399" s="40"/>
      <c r="L399" s="44"/>
      <c r="M399" s="220"/>
      <c r="N399" s="221"/>
      <c r="O399" s="84"/>
      <c r="P399" s="84"/>
      <c r="Q399" s="84"/>
      <c r="R399" s="84"/>
      <c r="S399" s="84"/>
      <c r="T399" s="85"/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T399" s="17" t="s">
        <v>148</v>
      </c>
      <c r="AU399" s="17" t="s">
        <v>86</v>
      </c>
    </row>
    <row r="400" s="2" customFormat="1">
      <c r="A400" s="38"/>
      <c r="B400" s="39"/>
      <c r="C400" s="40"/>
      <c r="D400" s="222" t="s">
        <v>150</v>
      </c>
      <c r="E400" s="40"/>
      <c r="F400" s="223" t="s">
        <v>746</v>
      </c>
      <c r="G400" s="40"/>
      <c r="H400" s="40"/>
      <c r="I400" s="219"/>
      <c r="J400" s="40"/>
      <c r="K400" s="40"/>
      <c r="L400" s="44"/>
      <c r="M400" s="220"/>
      <c r="N400" s="221"/>
      <c r="O400" s="84"/>
      <c r="P400" s="84"/>
      <c r="Q400" s="84"/>
      <c r="R400" s="84"/>
      <c r="S400" s="84"/>
      <c r="T400" s="85"/>
      <c r="U400" s="38"/>
      <c r="V400" s="38"/>
      <c r="W400" s="38"/>
      <c r="X400" s="38"/>
      <c r="Y400" s="38"/>
      <c r="Z400" s="38"/>
      <c r="AA400" s="38"/>
      <c r="AB400" s="38"/>
      <c r="AC400" s="38"/>
      <c r="AD400" s="38"/>
      <c r="AE400" s="38"/>
      <c r="AT400" s="17" t="s">
        <v>150</v>
      </c>
      <c r="AU400" s="17" t="s">
        <v>86</v>
      </c>
    </row>
    <row r="401" s="2" customFormat="1" ht="16.5" customHeight="1">
      <c r="A401" s="38"/>
      <c r="B401" s="39"/>
      <c r="C401" s="235" t="s">
        <v>747</v>
      </c>
      <c r="D401" s="235" t="s">
        <v>190</v>
      </c>
      <c r="E401" s="236" t="s">
        <v>748</v>
      </c>
      <c r="F401" s="237" t="s">
        <v>749</v>
      </c>
      <c r="G401" s="238" t="s">
        <v>144</v>
      </c>
      <c r="H401" s="239">
        <v>8.3599999999999994</v>
      </c>
      <c r="I401" s="240"/>
      <c r="J401" s="241">
        <f>ROUND(I401*H401,2)</f>
        <v>0</v>
      </c>
      <c r="K401" s="237" t="s">
        <v>145</v>
      </c>
      <c r="L401" s="242"/>
      <c r="M401" s="243" t="s">
        <v>19</v>
      </c>
      <c r="N401" s="244" t="s">
        <v>47</v>
      </c>
      <c r="O401" s="84"/>
      <c r="P401" s="213">
        <f>O401*H401</f>
        <v>0</v>
      </c>
      <c r="Q401" s="213">
        <v>0.00107</v>
      </c>
      <c r="R401" s="213">
        <f>Q401*H401</f>
        <v>0.0089451999999999986</v>
      </c>
      <c r="S401" s="213">
        <v>0</v>
      </c>
      <c r="T401" s="214">
        <f>S401*H401</f>
        <v>0</v>
      </c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R401" s="215" t="s">
        <v>676</v>
      </c>
      <c r="AT401" s="215" t="s">
        <v>190</v>
      </c>
      <c r="AU401" s="215" t="s">
        <v>86</v>
      </c>
      <c r="AY401" s="17" t="s">
        <v>138</v>
      </c>
      <c r="BE401" s="216">
        <f>IF(N401="základní",J401,0)</f>
        <v>0</v>
      </c>
      <c r="BF401" s="216">
        <f>IF(N401="snížená",J401,0)</f>
        <v>0</v>
      </c>
      <c r="BG401" s="216">
        <f>IF(N401="zákl. přenesená",J401,0)</f>
        <v>0</v>
      </c>
      <c r="BH401" s="216">
        <f>IF(N401="sníž. přenesená",J401,0)</f>
        <v>0</v>
      </c>
      <c r="BI401" s="216">
        <f>IF(N401="nulová",J401,0)</f>
        <v>0</v>
      </c>
      <c r="BJ401" s="17" t="s">
        <v>84</v>
      </c>
      <c r="BK401" s="216">
        <f>ROUND(I401*H401,2)</f>
        <v>0</v>
      </c>
      <c r="BL401" s="17" t="s">
        <v>676</v>
      </c>
      <c r="BM401" s="215" t="s">
        <v>750</v>
      </c>
    </row>
    <row r="402" s="2" customFormat="1">
      <c r="A402" s="38"/>
      <c r="B402" s="39"/>
      <c r="C402" s="40"/>
      <c r="D402" s="217" t="s">
        <v>148</v>
      </c>
      <c r="E402" s="40"/>
      <c r="F402" s="218" t="s">
        <v>749</v>
      </c>
      <c r="G402" s="40"/>
      <c r="H402" s="40"/>
      <c r="I402" s="219"/>
      <c r="J402" s="40"/>
      <c r="K402" s="40"/>
      <c r="L402" s="44"/>
      <c r="M402" s="220"/>
      <c r="N402" s="221"/>
      <c r="O402" s="84"/>
      <c r="P402" s="84"/>
      <c r="Q402" s="84"/>
      <c r="R402" s="84"/>
      <c r="S402" s="84"/>
      <c r="T402" s="85"/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  <c r="AE402" s="38"/>
      <c r="AT402" s="17" t="s">
        <v>148</v>
      </c>
      <c r="AU402" s="17" t="s">
        <v>86</v>
      </c>
    </row>
    <row r="403" s="13" customFormat="1">
      <c r="A403" s="13"/>
      <c r="B403" s="224"/>
      <c r="C403" s="225"/>
      <c r="D403" s="217" t="s">
        <v>159</v>
      </c>
      <c r="E403" s="225"/>
      <c r="F403" s="227" t="s">
        <v>751</v>
      </c>
      <c r="G403" s="225"/>
      <c r="H403" s="228">
        <v>8.3599999999999994</v>
      </c>
      <c r="I403" s="229"/>
      <c r="J403" s="225"/>
      <c r="K403" s="225"/>
      <c r="L403" s="230"/>
      <c r="M403" s="231"/>
      <c r="N403" s="232"/>
      <c r="O403" s="232"/>
      <c r="P403" s="232"/>
      <c r="Q403" s="232"/>
      <c r="R403" s="232"/>
      <c r="S403" s="232"/>
      <c r="T403" s="233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34" t="s">
        <v>159</v>
      </c>
      <c r="AU403" s="234" t="s">
        <v>86</v>
      </c>
      <c r="AV403" s="13" t="s">
        <v>86</v>
      </c>
      <c r="AW403" s="13" t="s">
        <v>4</v>
      </c>
      <c r="AX403" s="13" t="s">
        <v>84</v>
      </c>
      <c r="AY403" s="234" t="s">
        <v>138</v>
      </c>
    </row>
    <row r="404" s="2" customFormat="1" ht="16.5" customHeight="1">
      <c r="A404" s="38"/>
      <c r="B404" s="39"/>
      <c r="C404" s="204" t="s">
        <v>752</v>
      </c>
      <c r="D404" s="204" t="s">
        <v>141</v>
      </c>
      <c r="E404" s="205" t="s">
        <v>753</v>
      </c>
      <c r="F404" s="206" t="s">
        <v>754</v>
      </c>
      <c r="G404" s="207" t="s">
        <v>185</v>
      </c>
      <c r="H404" s="208">
        <v>3</v>
      </c>
      <c r="I404" s="209"/>
      <c r="J404" s="210">
        <f>ROUND(I404*H404,2)</f>
        <v>0</v>
      </c>
      <c r="K404" s="206" t="s">
        <v>145</v>
      </c>
      <c r="L404" s="44"/>
      <c r="M404" s="211" t="s">
        <v>19</v>
      </c>
      <c r="N404" s="212" t="s">
        <v>47</v>
      </c>
      <c r="O404" s="84"/>
      <c r="P404" s="213">
        <f>O404*H404</f>
        <v>0</v>
      </c>
      <c r="Q404" s="213">
        <v>0</v>
      </c>
      <c r="R404" s="213">
        <f>Q404*H404</f>
        <v>0</v>
      </c>
      <c r="S404" s="213">
        <v>0.0018</v>
      </c>
      <c r="T404" s="214">
        <f>S404*H404</f>
        <v>0.0054000000000000003</v>
      </c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R404" s="215" t="s">
        <v>235</v>
      </c>
      <c r="AT404" s="215" t="s">
        <v>141</v>
      </c>
      <c r="AU404" s="215" t="s">
        <v>86</v>
      </c>
      <c r="AY404" s="17" t="s">
        <v>138</v>
      </c>
      <c r="BE404" s="216">
        <f>IF(N404="základní",J404,0)</f>
        <v>0</v>
      </c>
      <c r="BF404" s="216">
        <f>IF(N404="snížená",J404,0)</f>
        <v>0</v>
      </c>
      <c r="BG404" s="216">
        <f>IF(N404="zákl. přenesená",J404,0)</f>
        <v>0</v>
      </c>
      <c r="BH404" s="216">
        <f>IF(N404="sníž. přenesená",J404,0)</f>
        <v>0</v>
      </c>
      <c r="BI404" s="216">
        <f>IF(N404="nulová",J404,0)</f>
        <v>0</v>
      </c>
      <c r="BJ404" s="17" t="s">
        <v>84</v>
      </c>
      <c r="BK404" s="216">
        <f>ROUND(I404*H404,2)</f>
        <v>0</v>
      </c>
      <c r="BL404" s="17" t="s">
        <v>235</v>
      </c>
      <c r="BM404" s="215" t="s">
        <v>755</v>
      </c>
    </row>
    <row r="405" s="2" customFormat="1">
      <c r="A405" s="38"/>
      <c r="B405" s="39"/>
      <c r="C405" s="40"/>
      <c r="D405" s="217" t="s">
        <v>148</v>
      </c>
      <c r="E405" s="40"/>
      <c r="F405" s="218" t="s">
        <v>754</v>
      </c>
      <c r="G405" s="40"/>
      <c r="H405" s="40"/>
      <c r="I405" s="219"/>
      <c r="J405" s="40"/>
      <c r="K405" s="40"/>
      <c r="L405" s="44"/>
      <c r="M405" s="220"/>
      <c r="N405" s="221"/>
      <c r="O405" s="84"/>
      <c r="P405" s="84"/>
      <c r="Q405" s="84"/>
      <c r="R405" s="84"/>
      <c r="S405" s="84"/>
      <c r="T405" s="85"/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T405" s="17" t="s">
        <v>148</v>
      </c>
      <c r="AU405" s="17" t="s">
        <v>86</v>
      </c>
    </row>
    <row r="406" s="2" customFormat="1">
      <c r="A406" s="38"/>
      <c r="B406" s="39"/>
      <c r="C406" s="40"/>
      <c r="D406" s="222" t="s">
        <v>150</v>
      </c>
      <c r="E406" s="40"/>
      <c r="F406" s="223" t="s">
        <v>756</v>
      </c>
      <c r="G406" s="40"/>
      <c r="H406" s="40"/>
      <c r="I406" s="219"/>
      <c r="J406" s="40"/>
      <c r="K406" s="40"/>
      <c r="L406" s="44"/>
      <c r="M406" s="220"/>
      <c r="N406" s="221"/>
      <c r="O406" s="84"/>
      <c r="P406" s="84"/>
      <c r="Q406" s="84"/>
      <c r="R406" s="84"/>
      <c r="S406" s="84"/>
      <c r="T406" s="85"/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T406" s="17" t="s">
        <v>150</v>
      </c>
      <c r="AU406" s="17" t="s">
        <v>86</v>
      </c>
    </row>
    <row r="407" s="2" customFormat="1" ht="16.5" customHeight="1">
      <c r="A407" s="38"/>
      <c r="B407" s="39"/>
      <c r="C407" s="235" t="s">
        <v>757</v>
      </c>
      <c r="D407" s="235" t="s">
        <v>190</v>
      </c>
      <c r="E407" s="236" t="s">
        <v>758</v>
      </c>
      <c r="F407" s="237" t="s">
        <v>759</v>
      </c>
      <c r="G407" s="238" t="s">
        <v>185</v>
      </c>
      <c r="H407" s="239">
        <v>1</v>
      </c>
      <c r="I407" s="240"/>
      <c r="J407" s="241">
        <f>ROUND(I407*H407,2)</f>
        <v>0</v>
      </c>
      <c r="K407" s="237" t="s">
        <v>145</v>
      </c>
      <c r="L407" s="242"/>
      <c r="M407" s="243" t="s">
        <v>19</v>
      </c>
      <c r="N407" s="244" t="s">
        <v>47</v>
      </c>
      <c r="O407" s="84"/>
      <c r="P407" s="213">
        <f>O407*H407</f>
        <v>0</v>
      </c>
      <c r="Q407" s="213">
        <v>0.012999999999999999</v>
      </c>
      <c r="R407" s="213">
        <f>Q407*H407</f>
        <v>0.012999999999999999</v>
      </c>
      <c r="S407" s="213">
        <v>0</v>
      </c>
      <c r="T407" s="214">
        <f>S407*H407</f>
        <v>0</v>
      </c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R407" s="215" t="s">
        <v>457</v>
      </c>
      <c r="AT407" s="215" t="s">
        <v>190</v>
      </c>
      <c r="AU407" s="215" t="s">
        <v>86</v>
      </c>
      <c r="AY407" s="17" t="s">
        <v>138</v>
      </c>
      <c r="BE407" s="216">
        <f>IF(N407="základní",J407,0)</f>
        <v>0</v>
      </c>
      <c r="BF407" s="216">
        <f>IF(N407="snížená",J407,0)</f>
        <v>0</v>
      </c>
      <c r="BG407" s="216">
        <f>IF(N407="zákl. přenesená",J407,0)</f>
        <v>0</v>
      </c>
      <c r="BH407" s="216">
        <f>IF(N407="sníž. přenesená",J407,0)</f>
        <v>0</v>
      </c>
      <c r="BI407" s="216">
        <f>IF(N407="nulová",J407,0)</f>
        <v>0</v>
      </c>
      <c r="BJ407" s="17" t="s">
        <v>84</v>
      </c>
      <c r="BK407" s="216">
        <f>ROUND(I407*H407,2)</f>
        <v>0</v>
      </c>
      <c r="BL407" s="17" t="s">
        <v>235</v>
      </c>
      <c r="BM407" s="215" t="s">
        <v>760</v>
      </c>
    </row>
    <row r="408" s="2" customFormat="1">
      <c r="A408" s="38"/>
      <c r="B408" s="39"/>
      <c r="C408" s="40"/>
      <c r="D408" s="217" t="s">
        <v>148</v>
      </c>
      <c r="E408" s="40"/>
      <c r="F408" s="218" t="s">
        <v>759</v>
      </c>
      <c r="G408" s="40"/>
      <c r="H408" s="40"/>
      <c r="I408" s="219"/>
      <c r="J408" s="40"/>
      <c r="K408" s="40"/>
      <c r="L408" s="44"/>
      <c r="M408" s="220"/>
      <c r="N408" s="221"/>
      <c r="O408" s="84"/>
      <c r="P408" s="84"/>
      <c r="Q408" s="84"/>
      <c r="R408" s="84"/>
      <c r="S408" s="84"/>
      <c r="T408" s="85"/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T408" s="17" t="s">
        <v>148</v>
      </c>
      <c r="AU408" s="17" t="s">
        <v>86</v>
      </c>
    </row>
    <row r="409" s="2" customFormat="1" ht="16.5" customHeight="1">
      <c r="A409" s="38"/>
      <c r="B409" s="39"/>
      <c r="C409" s="235" t="s">
        <v>761</v>
      </c>
      <c r="D409" s="235" t="s">
        <v>190</v>
      </c>
      <c r="E409" s="236" t="s">
        <v>762</v>
      </c>
      <c r="F409" s="237" t="s">
        <v>763</v>
      </c>
      <c r="G409" s="238" t="s">
        <v>185</v>
      </c>
      <c r="H409" s="239">
        <v>1</v>
      </c>
      <c r="I409" s="240"/>
      <c r="J409" s="241">
        <f>ROUND(I409*H409,2)</f>
        <v>0</v>
      </c>
      <c r="K409" s="237" t="s">
        <v>145</v>
      </c>
      <c r="L409" s="242"/>
      <c r="M409" s="243" t="s">
        <v>19</v>
      </c>
      <c r="N409" s="244" t="s">
        <v>47</v>
      </c>
      <c r="O409" s="84"/>
      <c r="P409" s="213">
        <f>O409*H409</f>
        <v>0</v>
      </c>
      <c r="Q409" s="213">
        <v>0.025999999999999999</v>
      </c>
      <c r="R409" s="213">
        <f>Q409*H409</f>
        <v>0.025999999999999999</v>
      </c>
      <c r="S409" s="213">
        <v>0</v>
      </c>
      <c r="T409" s="214">
        <f>S409*H409</f>
        <v>0</v>
      </c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R409" s="215" t="s">
        <v>457</v>
      </c>
      <c r="AT409" s="215" t="s">
        <v>190</v>
      </c>
      <c r="AU409" s="215" t="s">
        <v>86</v>
      </c>
      <c r="AY409" s="17" t="s">
        <v>138</v>
      </c>
      <c r="BE409" s="216">
        <f>IF(N409="základní",J409,0)</f>
        <v>0</v>
      </c>
      <c r="BF409" s="216">
        <f>IF(N409="snížená",J409,0)</f>
        <v>0</v>
      </c>
      <c r="BG409" s="216">
        <f>IF(N409="zákl. přenesená",J409,0)</f>
        <v>0</v>
      </c>
      <c r="BH409" s="216">
        <f>IF(N409="sníž. přenesená",J409,0)</f>
        <v>0</v>
      </c>
      <c r="BI409" s="216">
        <f>IF(N409="nulová",J409,0)</f>
        <v>0</v>
      </c>
      <c r="BJ409" s="17" t="s">
        <v>84</v>
      </c>
      <c r="BK409" s="216">
        <f>ROUND(I409*H409,2)</f>
        <v>0</v>
      </c>
      <c r="BL409" s="17" t="s">
        <v>235</v>
      </c>
      <c r="BM409" s="215" t="s">
        <v>764</v>
      </c>
    </row>
    <row r="410" s="2" customFormat="1">
      <c r="A410" s="38"/>
      <c r="B410" s="39"/>
      <c r="C410" s="40"/>
      <c r="D410" s="217" t="s">
        <v>148</v>
      </c>
      <c r="E410" s="40"/>
      <c r="F410" s="218" t="s">
        <v>763</v>
      </c>
      <c r="G410" s="40"/>
      <c r="H410" s="40"/>
      <c r="I410" s="219"/>
      <c r="J410" s="40"/>
      <c r="K410" s="40"/>
      <c r="L410" s="44"/>
      <c r="M410" s="220"/>
      <c r="N410" s="221"/>
      <c r="O410" s="84"/>
      <c r="P410" s="84"/>
      <c r="Q410" s="84"/>
      <c r="R410" s="84"/>
      <c r="S410" s="84"/>
      <c r="T410" s="85"/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T410" s="17" t="s">
        <v>148</v>
      </c>
      <c r="AU410" s="17" t="s">
        <v>86</v>
      </c>
    </row>
    <row r="411" s="2" customFormat="1" ht="16.5" customHeight="1">
      <c r="A411" s="38"/>
      <c r="B411" s="39"/>
      <c r="C411" s="235" t="s">
        <v>765</v>
      </c>
      <c r="D411" s="235" t="s">
        <v>190</v>
      </c>
      <c r="E411" s="236" t="s">
        <v>766</v>
      </c>
      <c r="F411" s="237" t="s">
        <v>767</v>
      </c>
      <c r="G411" s="238" t="s">
        <v>185</v>
      </c>
      <c r="H411" s="239">
        <v>2</v>
      </c>
      <c r="I411" s="240"/>
      <c r="J411" s="241">
        <f>ROUND(I411*H411,2)</f>
        <v>0</v>
      </c>
      <c r="K411" s="237" t="s">
        <v>145</v>
      </c>
      <c r="L411" s="242"/>
      <c r="M411" s="243" t="s">
        <v>19</v>
      </c>
      <c r="N411" s="244" t="s">
        <v>47</v>
      </c>
      <c r="O411" s="84"/>
      <c r="P411" s="213">
        <f>O411*H411</f>
        <v>0</v>
      </c>
      <c r="Q411" s="213">
        <v>0.0011999999999999999</v>
      </c>
      <c r="R411" s="213">
        <f>Q411*H411</f>
        <v>0.0023999999999999998</v>
      </c>
      <c r="S411" s="213">
        <v>0</v>
      </c>
      <c r="T411" s="214">
        <f>S411*H411</f>
        <v>0</v>
      </c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R411" s="215" t="s">
        <v>457</v>
      </c>
      <c r="AT411" s="215" t="s">
        <v>190</v>
      </c>
      <c r="AU411" s="215" t="s">
        <v>86</v>
      </c>
      <c r="AY411" s="17" t="s">
        <v>138</v>
      </c>
      <c r="BE411" s="216">
        <f>IF(N411="základní",J411,0)</f>
        <v>0</v>
      </c>
      <c r="BF411" s="216">
        <f>IF(N411="snížená",J411,0)</f>
        <v>0</v>
      </c>
      <c r="BG411" s="216">
        <f>IF(N411="zákl. přenesená",J411,0)</f>
        <v>0</v>
      </c>
      <c r="BH411" s="216">
        <f>IF(N411="sníž. přenesená",J411,0)</f>
        <v>0</v>
      </c>
      <c r="BI411" s="216">
        <f>IF(N411="nulová",J411,0)</f>
        <v>0</v>
      </c>
      <c r="BJ411" s="17" t="s">
        <v>84</v>
      </c>
      <c r="BK411" s="216">
        <f>ROUND(I411*H411,2)</f>
        <v>0</v>
      </c>
      <c r="BL411" s="17" t="s">
        <v>235</v>
      </c>
      <c r="BM411" s="215" t="s">
        <v>768</v>
      </c>
    </row>
    <row r="412" s="2" customFormat="1">
      <c r="A412" s="38"/>
      <c r="B412" s="39"/>
      <c r="C412" s="40"/>
      <c r="D412" s="217" t="s">
        <v>148</v>
      </c>
      <c r="E412" s="40"/>
      <c r="F412" s="218" t="s">
        <v>767</v>
      </c>
      <c r="G412" s="40"/>
      <c r="H412" s="40"/>
      <c r="I412" s="219"/>
      <c r="J412" s="40"/>
      <c r="K412" s="40"/>
      <c r="L412" s="44"/>
      <c r="M412" s="220"/>
      <c r="N412" s="221"/>
      <c r="O412" s="84"/>
      <c r="P412" s="84"/>
      <c r="Q412" s="84"/>
      <c r="R412" s="84"/>
      <c r="S412" s="84"/>
      <c r="T412" s="85"/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T412" s="17" t="s">
        <v>148</v>
      </c>
      <c r="AU412" s="17" t="s">
        <v>86</v>
      </c>
    </row>
    <row r="413" s="2" customFormat="1" ht="16.5" customHeight="1">
      <c r="A413" s="38"/>
      <c r="B413" s="39"/>
      <c r="C413" s="235" t="s">
        <v>769</v>
      </c>
      <c r="D413" s="235" t="s">
        <v>190</v>
      </c>
      <c r="E413" s="236" t="s">
        <v>770</v>
      </c>
      <c r="F413" s="237" t="s">
        <v>771</v>
      </c>
      <c r="G413" s="238" t="s">
        <v>185</v>
      </c>
      <c r="H413" s="239">
        <v>2</v>
      </c>
      <c r="I413" s="240"/>
      <c r="J413" s="241">
        <f>ROUND(I413*H413,2)</f>
        <v>0</v>
      </c>
      <c r="K413" s="237" t="s">
        <v>145</v>
      </c>
      <c r="L413" s="242"/>
      <c r="M413" s="243" t="s">
        <v>19</v>
      </c>
      <c r="N413" s="244" t="s">
        <v>47</v>
      </c>
      <c r="O413" s="84"/>
      <c r="P413" s="213">
        <f>O413*H413</f>
        <v>0</v>
      </c>
      <c r="Q413" s="213">
        <v>0.00050000000000000001</v>
      </c>
      <c r="R413" s="213">
        <f>Q413*H413</f>
        <v>0.001</v>
      </c>
      <c r="S413" s="213">
        <v>0</v>
      </c>
      <c r="T413" s="214">
        <f>S413*H413</f>
        <v>0</v>
      </c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R413" s="215" t="s">
        <v>457</v>
      </c>
      <c r="AT413" s="215" t="s">
        <v>190</v>
      </c>
      <c r="AU413" s="215" t="s">
        <v>86</v>
      </c>
      <c r="AY413" s="17" t="s">
        <v>138</v>
      </c>
      <c r="BE413" s="216">
        <f>IF(N413="základní",J413,0)</f>
        <v>0</v>
      </c>
      <c r="BF413" s="216">
        <f>IF(N413="snížená",J413,0)</f>
        <v>0</v>
      </c>
      <c r="BG413" s="216">
        <f>IF(N413="zákl. přenesená",J413,0)</f>
        <v>0</v>
      </c>
      <c r="BH413" s="216">
        <f>IF(N413="sníž. přenesená",J413,0)</f>
        <v>0</v>
      </c>
      <c r="BI413" s="216">
        <f>IF(N413="nulová",J413,0)</f>
        <v>0</v>
      </c>
      <c r="BJ413" s="17" t="s">
        <v>84</v>
      </c>
      <c r="BK413" s="216">
        <f>ROUND(I413*H413,2)</f>
        <v>0</v>
      </c>
      <c r="BL413" s="17" t="s">
        <v>235</v>
      </c>
      <c r="BM413" s="215" t="s">
        <v>772</v>
      </c>
    </row>
    <row r="414" s="2" customFormat="1">
      <c r="A414" s="38"/>
      <c r="B414" s="39"/>
      <c r="C414" s="40"/>
      <c r="D414" s="217" t="s">
        <v>148</v>
      </c>
      <c r="E414" s="40"/>
      <c r="F414" s="218" t="s">
        <v>771</v>
      </c>
      <c r="G414" s="40"/>
      <c r="H414" s="40"/>
      <c r="I414" s="219"/>
      <c r="J414" s="40"/>
      <c r="K414" s="40"/>
      <c r="L414" s="44"/>
      <c r="M414" s="220"/>
      <c r="N414" s="221"/>
      <c r="O414" s="84"/>
      <c r="P414" s="84"/>
      <c r="Q414" s="84"/>
      <c r="R414" s="84"/>
      <c r="S414" s="84"/>
      <c r="T414" s="85"/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T414" s="17" t="s">
        <v>148</v>
      </c>
      <c r="AU414" s="17" t="s">
        <v>86</v>
      </c>
    </row>
    <row r="415" s="2" customFormat="1" ht="16.5" customHeight="1">
      <c r="A415" s="38"/>
      <c r="B415" s="39"/>
      <c r="C415" s="204" t="s">
        <v>773</v>
      </c>
      <c r="D415" s="204" t="s">
        <v>141</v>
      </c>
      <c r="E415" s="205" t="s">
        <v>774</v>
      </c>
      <c r="F415" s="206" t="s">
        <v>775</v>
      </c>
      <c r="G415" s="207" t="s">
        <v>185</v>
      </c>
      <c r="H415" s="208">
        <v>2</v>
      </c>
      <c r="I415" s="209"/>
      <c r="J415" s="210">
        <f>ROUND(I415*H415,2)</f>
        <v>0</v>
      </c>
      <c r="K415" s="206" t="s">
        <v>145</v>
      </c>
      <c r="L415" s="44"/>
      <c r="M415" s="211" t="s">
        <v>19</v>
      </c>
      <c r="N415" s="212" t="s">
        <v>47</v>
      </c>
      <c r="O415" s="84"/>
      <c r="P415" s="213">
        <f>O415*H415</f>
        <v>0</v>
      </c>
      <c r="Q415" s="213">
        <v>0</v>
      </c>
      <c r="R415" s="213">
        <f>Q415*H415</f>
        <v>0</v>
      </c>
      <c r="S415" s="213">
        <v>0.024</v>
      </c>
      <c r="T415" s="214">
        <f>S415*H415</f>
        <v>0.048000000000000001</v>
      </c>
      <c r="U415" s="38"/>
      <c r="V415" s="38"/>
      <c r="W415" s="38"/>
      <c r="X415" s="38"/>
      <c r="Y415" s="38"/>
      <c r="Z415" s="38"/>
      <c r="AA415" s="38"/>
      <c r="AB415" s="38"/>
      <c r="AC415" s="38"/>
      <c r="AD415" s="38"/>
      <c r="AE415" s="38"/>
      <c r="AR415" s="215" t="s">
        <v>235</v>
      </c>
      <c r="AT415" s="215" t="s">
        <v>141</v>
      </c>
      <c r="AU415" s="215" t="s">
        <v>86</v>
      </c>
      <c r="AY415" s="17" t="s">
        <v>138</v>
      </c>
      <c r="BE415" s="216">
        <f>IF(N415="základní",J415,0)</f>
        <v>0</v>
      </c>
      <c r="BF415" s="216">
        <f>IF(N415="snížená",J415,0)</f>
        <v>0</v>
      </c>
      <c r="BG415" s="216">
        <f>IF(N415="zákl. přenesená",J415,0)</f>
        <v>0</v>
      </c>
      <c r="BH415" s="216">
        <f>IF(N415="sníž. přenesená",J415,0)</f>
        <v>0</v>
      </c>
      <c r="BI415" s="216">
        <f>IF(N415="nulová",J415,0)</f>
        <v>0</v>
      </c>
      <c r="BJ415" s="17" t="s">
        <v>84</v>
      </c>
      <c r="BK415" s="216">
        <f>ROUND(I415*H415,2)</f>
        <v>0</v>
      </c>
      <c r="BL415" s="17" t="s">
        <v>235</v>
      </c>
      <c r="BM415" s="215" t="s">
        <v>776</v>
      </c>
    </row>
    <row r="416" s="2" customFormat="1">
      <c r="A416" s="38"/>
      <c r="B416" s="39"/>
      <c r="C416" s="40"/>
      <c r="D416" s="217" t="s">
        <v>148</v>
      </c>
      <c r="E416" s="40"/>
      <c r="F416" s="218" t="s">
        <v>777</v>
      </c>
      <c r="G416" s="40"/>
      <c r="H416" s="40"/>
      <c r="I416" s="219"/>
      <c r="J416" s="40"/>
      <c r="K416" s="40"/>
      <c r="L416" s="44"/>
      <c r="M416" s="220"/>
      <c r="N416" s="221"/>
      <c r="O416" s="84"/>
      <c r="P416" s="84"/>
      <c r="Q416" s="84"/>
      <c r="R416" s="84"/>
      <c r="S416" s="84"/>
      <c r="T416" s="85"/>
      <c r="U416" s="38"/>
      <c r="V416" s="38"/>
      <c r="W416" s="38"/>
      <c r="X416" s="38"/>
      <c r="Y416" s="38"/>
      <c r="Z416" s="38"/>
      <c r="AA416" s="38"/>
      <c r="AB416" s="38"/>
      <c r="AC416" s="38"/>
      <c r="AD416" s="38"/>
      <c r="AE416" s="38"/>
      <c r="AT416" s="17" t="s">
        <v>148</v>
      </c>
      <c r="AU416" s="17" t="s">
        <v>86</v>
      </c>
    </row>
    <row r="417" s="2" customFormat="1">
      <c r="A417" s="38"/>
      <c r="B417" s="39"/>
      <c r="C417" s="40"/>
      <c r="D417" s="222" t="s">
        <v>150</v>
      </c>
      <c r="E417" s="40"/>
      <c r="F417" s="223" t="s">
        <v>778</v>
      </c>
      <c r="G417" s="40"/>
      <c r="H417" s="40"/>
      <c r="I417" s="219"/>
      <c r="J417" s="40"/>
      <c r="K417" s="40"/>
      <c r="L417" s="44"/>
      <c r="M417" s="220"/>
      <c r="N417" s="221"/>
      <c r="O417" s="84"/>
      <c r="P417" s="84"/>
      <c r="Q417" s="84"/>
      <c r="R417" s="84"/>
      <c r="S417" s="84"/>
      <c r="T417" s="85"/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T417" s="17" t="s">
        <v>150</v>
      </c>
      <c r="AU417" s="17" t="s">
        <v>86</v>
      </c>
    </row>
    <row r="418" s="2" customFormat="1" ht="16.5" customHeight="1">
      <c r="A418" s="38"/>
      <c r="B418" s="39"/>
      <c r="C418" s="204" t="s">
        <v>779</v>
      </c>
      <c r="D418" s="204" t="s">
        <v>141</v>
      </c>
      <c r="E418" s="205" t="s">
        <v>780</v>
      </c>
      <c r="F418" s="206" t="s">
        <v>781</v>
      </c>
      <c r="G418" s="207" t="s">
        <v>185</v>
      </c>
      <c r="H418" s="208">
        <v>1</v>
      </c>
      <c r="I418" s="209"/>
      <c r="J418" s="210">
        <f>ROUND(I418*H418,2)</f>
        <v>0</v>
      </c>
      <c r="K418" s="206" t="s">
        <v>145</v>
      </c>
      <c r="L418" s="44"/>
      <c r="M418" s="211" t="s">
        <v>19</v>
      </c>
      <c r="N418" s="212" t="s">
        <v>47</v>
      </c>
      <c r="O418" s="84"/>
      <c r="P418" s="213">
        <f>O418*H418</f>
        <v>0</v>
      </c>
      <c r="Q418" s="213">
        <v>0</v>
      </c>
      <c r="R418" s="213">
        <f>Q418*H418</f>
        <v>0</v>
      </c>
      <c r="S418" s="213">
        <v>0</v>
      </c>
      <c r="T418" s="214">
        <f>S418*H418</f>
        <v>0</v>
      </c>
      <c r="U418" s="38"/>
      <c r="V418" s="38"/>
      <c r="W418" s="38"/>
      <c r="X418" s="38"/>
      <c r="Y418" s="38"/>
      <c r="Z418" s="38"/>
      <c r="AA418" s="38"/>
      <c r="AB418" s="38"/>
      <c r="AC418" s="38"/>
      <c r="AD418" s="38"/>
      <c r="AE418" s="38"/>
      <c r="AR418" s="215" t="s">
        <v>235</v>
      </c>
      <c r="AT418" s="215" t="s">
        <v>141</v>
      </c>
      <c r="AU418" s="215" t="s">
        <v>86</v>
      </c>
      <c r="AY418" s="17" t="s">
        <v>138</v>
      </c>
      <c r="BE418" s="216">
        <f>IF(N418="základní",J418,0)</f>
        <v>0</v>
      </c>
      <c r="BF418" s="216">
        <f>IF(N418="snížená",J418,0)</f>
        <v>0</v>
      </c>
      <c r="BG418" s="216">
        <f>IF(N418="zákl. přenesená",J418,0)</f>
        <v>0</v>
      </c>
      <c r="BH418" s="216">
        <f>IF(N418="sníž. přenesená",J418,0)</f>
        <v>0</v>
      </c>
      <c r="BI418" s="216">
        <f>IF(N418="nulová",J418,0)</f>
        <v>0</v>
      </c>
      <c r="BJ418" s="17" t="s">
        <v>84</v>
      </c>
      <c r="BK418" s="216">
        <f>ROUND(I418*H418,2)</f>
        <v>0</v>
      </c>
      <c r="BL418" s="17" t="s">
        <v>235</v>
      </c>
      <c r="BM418" s="215" t="s">
        <v>782</v>
      </c>
    </row>
    <row r="419" s="2" customFormat="1">
      <c r="A419" s="38"/>
      <c r="B419" s="39"/>
      <c r="C419" s="40"/>
      <c r="D419" s="217" t="s">
        <v>148</v>
      </c>
      <c r="E419" s="40"/>
      <c r="F419" s="218" t="s">
        <v>783</v>
      </c>
      <c r="G419" s="40"/>
      <c r="H419" s="40"/>
      <c r="I419" s="219"/>
      <c r="J419" s="40"/>
      <c r="K419" s="40"/>
      <c r="L419" s="44"/>
      <c r="M419" s="220"/>
      <c r="N419" s="221"/>
      <c r="O419" s="84"/>
      <c r="P419" s="84"/>
      <c r="Q419" s="84"/>
      <c r="R419" s="84"/>
      <c r="S419" s="84"/>
      <c r="T419" s="85"/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T419" s="17" t="s">
        <v>148</v>
      </c>
      <c r="AU419" s="17" t="s">
        <v>86</v>
      </c>
    </row>
    <row r="420" s="2" customFormat="1">
      <c r="A420" s="38"/>
      <c r="B420" s="39"/>
      <c r="C420" s="40"/>
      <c r="D420" s="222" t="s">
        <v>150</v>
      </c>
      <c r="E420" s="40"/>
      <c r="F420" s="223" t="s">
        <v>784</v>
      </c>
      <c r="G420" s="40"/>
      <c r="H420" s="40"/>
      <c r="I420" s="219"/>
      <c r="J420" s="40"/>
      <c r="K420" s="40"/>
      <c r="L420" s="44"/>
      <c r="M420" s="220"/>
      <c r="N420" s="221"/>
      <c r="O420" s="84"/>
      <c r="P420" s="84"/>
      <c r="Q420" s="84"/>
      <c r="R420" s="84"/>
      <c r="S420" s="84"/>
      <c r="T420" s="85"/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  <c r="AE420" s="38"/>
      <c r="AT420" s="17" t="s">
        <v>150</v>
      </c>
      <c r="AU420" s="17" t="s">
        <v>86</v>
      </c>
    </row>
    <row r="421" s="2" customFormat="1" ht="16.5" customHeight="1">
      <c r="A421" s="38"/>
      <c r="B421" s="39"/>
      <c r="C421" s="235" t="s">
        <v>785</v>
      </c>
      <c r="D421" s="235" t="s">
        <v>190</v>
      </c>
      <c r="E421" s="236" t="s">
        <v>786</v>
      </c>
      <c r="F421" s="237" t="s">
        <v>787</v>
      </c>
      <c r="G421" s="238" t="s">
        <v>185</v>
      </c>
      <c r="H421" s="239">
        <v>1</v>
      </c>
      <c r="I421" s="240"/>
      <c r="J421" s="241">
        <f>ROUND(I421*H421,2)</f>
        <v>0</v>
      </c>
      <c r="K421" s="237" t="s">
        <v>145</v>
      </c>
      <c r="L421" s="242"/>
      <c r="M421" s="243" t="s">
        <v>19</v>
      </c>
      <c r="N421" s="244" t="s">
        <v>47</v>
      </c>
      <c r="O421" s="84"/>
      <c r="P421" s="213">
        <f>O421*H421</f>
        <v>0</v>
      </c>
      <c r="Q421" s="213">
        <v>0.00092000000000000003</v>
      </c>
      <c r="R421" s="213">
        <f>Q421*H421</f>
        <v>0.00092000000000000003</v>
      </c>
      <c r="S421" s="213">
        <v>0</v>
      </c>
      <c r="T421" s="214">
        <f>S421*H421</f>
        <v>0</v>
      </c>
      <c r="U421" s="38"/>
      <c r="V421" s="38"/>
      <c r="W421" s="38"/>
      <c r="X421" s="38"/>
      <c r="Y421" s="38"/>
      <c r="Z421" s="38"/>
      <c r="AA421" s="38"/>
      <c r="AB421" s="38"/>
      <c r="AC421" s="38"/>
      <c r="AD421" s="38"/>
      <c r="AE421" s="38"/>
      <c r="AR421" s="215" t="s">
        <v>457</v>
      </c>
      <c r="AT421" s="215" t="s">
        <v>190</v>
      </c>
      <c r="AU421" s="215" t="s">
        <v>86</v>
      </c>
      <c r="AY421" s="17" t="s">
        <v>138</v>
      </c>
      <c r="BE421" s="216">
        <f>IF(N421="základní",J421,0)</f>
        <v>0</v>
      </c>
      <c r="BF421" s="216">
        <f>IF(N421="snížená",J421,0)</f>
        <v>0</v>
      </c>
      <c r="BG421" s="216">
        <f>IF(N421="zákl. přenesená",J421,0)</f>
        <v>0</v>
      </c>
      <c r="BH421" s="216">
        <f>IF(N421="sníž. přenesená",J421,0)</f>
        <v>0</v>
      </c>
      <c r="BI421" s="216">
        <f>IF(N421="nulová",J421,0)</f>
        <v>0</v>
      </c>
      <c r="BJ421" s="17" t="s">
        <v>84</v>
      </c>
      <c r="BK421" s="216">
        <f>ROUND(I421*H421,2)</f>
        <v>0</v>
      </c>
      <c r="BL421" s="17" t="s">
        <v>235</v>
      </c>
      <c r="BM421" s="215" t="s">
        <v>788</v>
      </c>
    </row>
    <row r="422" s="2" customFormat="1">
      <c r="A422" s="38"/>
      <c r="B422" s="39"/>
      <c r="C422" s="40"/>
      <c r="D422" s="217" t="s">
        <v>148</v>
      </c>
      <c r="E422" s="40"/>
      <c r="F422" s="218" t="s">
        <v>787</v>
      </c>
      <c r="G422" s="40"/>
      <c r="H422" s="40"/>
      <c r="I422" s="219"/>
      <c r="J422" s="40"/>
      <c r="K422" s="40"/>
      <c r="L422" s="44"/>
      <c r="M422" s="220"/>
      <c r="N422" s="221"/>
      <c r="O422" s="84"/>
      <c r="P422" s="84"/>
      <c r="Q422" s="84"/>
      <c r="R422" s="84"/>
      <c r="S422" s="84"/>
      <c r="T422" s="85"/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  <c r="AE422" s="38"/>
      <c r="AT422" s="17" t="s">
        <v>148</v>
      </c>
      <c r="AU422" s="17" t="s">
        <v>86</v>
      </c>
    </row>
    <row r="423" s="2" customFormat="1" ht="16.5" customHeight="1">
      <c r="A423" s="38"/>
      <c r="B423" s="39"/>
      <c r="C423" s="204" t="s">
        <v>789</v>
      </c>
      <c r="D423" s="204" t="s">
        <v>141</v>
      </c>
      <c r="E423" s="205" t="s">
        <v>790</v>
      </c>
      <c r="F423" s="206" t="s">
        <v>791</v>
      </c>
      <c r="G423" s="207" t="s">
        <v>185</v>
      </c>
      <c r="H423" s="208">
        <v>1</v>
      </c>
      <c r="I423" s="209"/>
      <c r="J423" s="210">
        <f>ROUND(I423*H423,2)</f>
        <v>0</v>
      </c>
      <c r="K423" s="206" t="s">
        <v>145</v>
      </c>
      <c r="L423" s="44"/>
      <c r="M423" s="211" t="s">
        <v>19</v>
      </c>
      <c r="N423" s="212" t="s">
        <v>47</v>
      </c>
      <c r="O423" s="84"/>
      <c r="P423" s="213">
        <f>O423*H423</f>
        <v>0</v>
      </c>
      <c r="Q423" s="213">
        <v>0</v>
      </c>
      <c r="R423" s="213">
        <f>Q423*H423</f>
        <v>0</v>
      </c>
      <c r="S423" s="213">
        <v>0</v>
      </c>
      <c r="T423" s="214">
        <f>S423*H423</f>
        <v>0</v>
      </c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R423" s="215" t="s">
        <v>235</v>
      </c>
      <c r="AT423" s="215" t="s">
        <v>141</v>
      </c>
      <c r="AU423" s="215" t="s">
        <v>86</v>
      </c>
      <c r="AY423" s="17" t="s">
        <v>138</v>
      </c>
      <c r="BE423" s="216">
        <f>IF(N423="základní",J423,0)</f>
        <v>0</v>
      </c>
      <c r="BF423" s="216">
        <f>IF(N423="snížená",J423,0)</f>
        <v>0</v>
      </c>
      <c r="BG423" s="216">
        <f>IF(N423="zákl. přenesená",J423,0)</f>
        <v>0</v>
      </c>
      <c r="BH423" s="216">
        <f>IF(N423="sníž. přenesená",J423,0)</f>
        <v>0</v>
      </c>
      <c r="BI423" s="216">
        <f>IF(N423="nulová",J423,0)</f>
        <v>0</v>
      </c>
      <c r="BJ423" s="17" t="s">
        <v>84</v>
      </c>
      <c r="BK423" s="216">
        <f>ROUND(I423*H423,2)</f>
        <v>0</v>
      </c>
      <c r="BL423" s="17" t="s">
        <v>235</v>
      </c>
      <c r="BM423" s="215" t="s">
        <v>792</v>
      </c>
    </row>
    <row r="424" s="2" customFormat="1">
      <c r="A424" s="38"/>
      <c r="B424" s="39"/>
      <c r="C424" s="40"/>
      <c r="D424" s="217" t="s">
        <v>148</v>
      </c>
      <c r="E424" s="40"/>
      <c r="F424" s="218" t="s">
        <v>793</v>
      </c>
      <c r="G424" s="40"/>
      <c r="H424" s="40"/>
      <c r="I424" s="219"/>
      <c r="J424" s="40"/>
      <c r="K424" s="40"/>
      <c r="L424" s="44"/>
      <c r="M424" s="220"/>
      <c r="N424" s="221"/>
      <c r="O424" s="84"/>
      <c r="P424" s="84"/>
      <c r="Q424" s="84"/>
      <c r="R424" s="84"/>
      <c r="S424" s="84"/>
      <c r="T424" s="85"/>
      <c r="U424" s="38"/>
      <c r="V424" s="38"/>
      <c r="W424" s="38"/>
      <c r="X424" s="38"/>
      <c r="Y424" s="38"/>
      <c r="Z424" s="38"/>
      <c r="AA424" s="38"/>
      <c r="AB424" s="38"/>
      <c r="AC424" s="38"/>
      <c r="AD424" s="38"/>
      <c r="AE424" s="38"/>
      <c r="AT424" s="17" t="s">
        <v>148</v>
      </c>
      <c r="AU424" s="17" t="s">
        <v>86</v>
      </c>
    </row>
    <row r="425" s="2" customFormat="1">
      <c r="A425" s="38"/>
      <c r="B425" s="39"/>
      <c r="C425" s="40"/>
      <c r="D425" s="222" t="s">
        <v>150</v>
      </c>
      <c r="E425" s="40"/>
      <c r="F425" s="223" t="s">
        <v>794</v>
      </c>
      <c r="G425" s="40"/>
      <c r="H425" s="40"/>
      <c r="I425" s="219"/>
      <c r="J425" s="40"/>
      <c r="K425" s="40"/>
      <c r="L425" s="44"/>
      <c r="M425" s="220"/>
      <c r="N425" s="221"/>
      <c r="O425" s="84"/>
      <c r="P425" s="84"/>
      <c r="Q425" s="84"/>
      <c r="R425" s="84"/>
      <c r="S425" s="84"/>
      <c r="T425" s="85"/>
      <c r="U425" s="38"/>
      <c r="V425" s="38"/>
      <c r="W425" s="38"/>
      <c r="X425" s="38"/>
      <c r="Y425" s="38"/>
      <c r="Z425" s="38"/>
      <c r="AA425" s="38"/>
      <c r="AB425" s="38"/>
      <c r="AC425" s="38"/>
      <c r="AD425" s="38"/>
      <c r="AE425" s="38"/>
      <c r="AT425" s="17" t="s">
        <v>150</v>
      </c>
      <c r="AU425" s="17" t="s">
        <v>86</v>
      </c>
    </row>
    <row r="426" s="2" customFormat="1" ht="16.5" customHeight="1">
      <c r="A426" s="38"/>
      <c r="B426" s="39"/>
      <c r="C426" s="235" t="s">
        <v>795</v>
      </c>
      <c r="D426" s="235" t="s">
        <v>190</v>
      </c>
      <c r="E426" s="236" t="s">
        <v>796</v>
      </c>
      <c r="F426" s="237" t="s">
        <v>797</v>
      </c>
      <c r="G426" s="238" t="s">
        <v>185</v>
      </c>
      <c r="H426" s="239">
        <v>1</v>
      </c>
      <c r="I426" s="240"/>
      <c r="J426" s="241">
        <f>ROUND(I426*H426,2)</f>
        <v>0</v>
      </c>
      <c r="K426" s="237" t="s">
        <v>145</v>
      </c>
      <c r="L426" s="242"/>
      <c r="M426" s="243" t="s">
        <v>19</v>
      </c>
      <c r="N426" s="244" t="s">
        <v>47</v>
      </c>
      <c r="O426" s="84"/>
      <c r="P426" s="213">
        <f>O426*H426</f>
        <v>0</v>
      </c>
      <c r="Q426" s="213">
        <v>0.0028800000000000002</v>
      </c>
      <c r="R426" s="213">
        <f>Q426*H426</f>
        <v>0.0028800000000000002</v>
      </c>
      <c r="S426" s="213">
        <v>0</v>
      </c>
      <c r="T426" s="214">
        <f>S426*H426</f>
        <v>0</v>
      </c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R426" s="215" t="s">
        <v>457</v>
      </c>
      <c r="AT426" s="215" t="s">
        <v>190</v>
      </c>
      <c r="AU426" s="215" t="s">
        <v>86</v>
      </c>
      <c r="AY426" s="17" t="s">
        <v>138</v>
      </c>
      <c r="BE426" s="216">
        <f>IF(N426="základní",J426,0)</f>
        <v>0</v>
      </c>
      <c r="BF426" s="216">
        <f>IF(N426="snížená",J426,0)</f>
        <v>0</v>
      </c>
      <c r="BG426" s="216">
        <f>IF(N426="zákl. přenesená",J426,0)</f>
        <v>0</v>
      </c>
      <c r="BH426" s="216">
        <f>IF(N426="sníž. přenesená",J426,0)</f>
        <v>0</v>
      </c>
      <c r="BI426" s="216">
        <f>IF(N426="nulová",J426,0)</f>
        <v>0</v>
      </c>
      <c r="BJ426" s="17" t="s">
        <v>84</v>
      </c>
      <c r="BK426" s="216">
        <f>ROUND(I426*H426,2)</f>
        <v>0</v>
      </c>
      <c r="BL426" s="17" t="s">
        <v>235</v>
      </c>
      <c r="BM426" s="215" t="s">
        <v>798</v>
      </c>
    </row>
    <row r="427" s="2" customFormat="1">
      <c r="A427" s="38"/>
      <c r="B427" s="39"/>
      <c r="C427" s="40"/>
      <c r="D427" s="217" t="s">
        <v>148</v>
      </c>
      <c r="E427" s="40"/>
      <c r="F427" s="218" t="s">
        <v>797</v>
      </c>
      <c r="G427" s="40"/>
      <c r="H427" s="40"/>
      <c r="I427" s="219"/>
      <c r="J427" s="40"/>
      <c r="K427" s="40"/>
      <c r="L427" s="44"/>
      <c r="M427" s="220"/>
      <c r="N427" s="221"/>
      <c r="O427" s="84"/>
      <c r="P427" s="84"/>
      <c r="Q427" s="84"/>
      <c r="R427" s="84"/>
      <c r="S427" s="84"/>
      <c r="T427" s="85"/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T427" s="17" t="s">
        <v>148</v>
      </c>
      <c r="AU427" s="17" t="s">
        <v>86</v>
      </c>
    </row>
    <row r="428" s="2" customFormat="1" ht="16.5" customHeight="1">
      <c r="A428" s="38"/>
      <c r="B428" s="39"/>
      <c r="C428" s="204" t="s">
        <v>799</v>
      </c>
      <c r="D428" s="204" t="s">
        <v>141</v>
      </c>
      <c r="E428" s="205" t="s">
        <v>800</v>
      </c>
      <c r="F428" s="206" t="s">
        <v>801</v>
      </c>
      <c r="G428" s="207" t="s">
        <v>201</v>
      </c>
      <c r="H428" s="208">
        <v>4</v>
      </c>
      <c r="I428" s="209"/>
      <c r="J428" s="210">
        <f>ROUND(I428*H428,2)</f>
        <v>0</v>
      </c>
      <c r="K428" s="206" t="s">
        <v>145</v>
      </c>
      <c r="L428" s="44"/>
      <c r="M428" s="211" t="s">
        <v>19</v>
      </c>
      <c r="N428" s="212" t="s">
        <v>47</v>
      </c>
      <c r="O428" s="84"/>
      <c r="P428" s="213">
        <f>O428*H428</f>
        <v>0</v>
      </c>
      <c r="Q428" s="213">
        <v>0</v>
      </c>
      <c r="R428" s="213">
        <f>Q428*H428</f>
        <v>0</v>
      </c>
      <c r="S428" s="213">
        <v>0</v>
      </c>
      <c r="T428" s="214">
        <f>S428*H428</f>
        <v>0</v>
      </c>
      <c r="U428" s="38"/>
      <c r="V428" s="38"/>
      <c r="W428" s="38"/>
      <c r="X428" s="38"/>
      <c r="Y428" s="38"/>
      <c r="Z428" s="38"/>
      <c r="AA428" s="38"/>
      <c r="AB428" s="38"/>
      <c r="AC428" s="38"/>
      <c r="AD428" s="38"/>
      <c r="AE428" s="38"/>
      <c r="AR428" s="215" t="s">
        <v>235</v>
      </c>
      <c r="AT428" s="215" t="s">
        <v>141</v>
      </c>
      <c r="AU428" s="215" t="s">
        <v>86</v>
      </c>
      <c r="AY428" s="17" t="s">
        <v>138</v>
      </c>
      <c r="BE428" s="216">
        <f>IF(N428="základní",J428,0)</f>
        <v>0</v>
      </c>
      <c r="BF428" s="216">
        <f>IF(N428="snížená",J428,0)</f>
        <v>0</v>
      </c>
      <c r="BG428" s="216">
        <f>IF(N428="zákl. přenesená",J428,0)</f>
        <v>0</v>
      </c>
      <c r="BH428" s="216">
        <f>IF(N428="sníž. přenesená",J428,0)</f>
        <v>0</v>
      </c>
      <c r="BI428" s="216">
        <f>IF(N428="nulová",J428,0)</f>
        <v>0</v>
      </c>
      <c r="BJ428" s="17" t="s">
        <v>84</v>
      </c>
      <c r="BK428" s="216">
        <f>ROUND(I428*H428,2)</f>
        <v>0</v>
      </c>
      <c r="BL428" s="17" t="s">
        <v>235</v>
      </c>
      <c r="BM428" s="215" t="s">
        <v>802</v>
      </c>
    </row>
    <row r="429" s="2" customFormat="1">
      <c r="A429" s="38"/>
      <c r="B429" s="39"/>
      <c r="C429" s="40"/>
      <c r="D429" s="217" t="s">
        <v>148</v>
      </c>
      <c r="E429" s="40"/>
      <c r="F429" s="218" t="s">
        <v>801</v>
      </c>
      <c r="G429" s="40"/>
      <c r="H429" s="40"/>
      <c r="I429" s="219"/>
      <c r="J429" s="40"/>
      <c r="K429" s="40"/>
      <c r="L429" s="44"/>
      <c r="M429" s="220"/>
      <c r="N429" s="221"/>
      <c r="O429" s="84"/>
      <c r="P429" s="84"/>
      <c r="Q429" s="84"/>
      <c r="R429" s="84"/>
      <c r="S429" s="84"/>
      <c r="T429" s="85"/>
      <c r="U429" s="38"/>
      <c r="V429" s="38"/>
      <c r="W429" s="38"/>
      <c r="X429" s="38"/>
      <c r="Y429" s="38"/>
      <c r="Z429" s="38"/>
      <c r="AA429" s="38"/>
      <c r="AB429" s="38"/>
      <c r="AC429" s="38"/>
      <c r="AD429" s="38"/>
      <c r="AE429" s="38"/>
      <c r="AT429" s="17" t="s">
        <v>148</v>
      </c>
      <c r="AU429" s="17" t="s">
        <v>86</v>
      </c>
    </row>
    <row r="430" s="2" customFormat="1">
      <c r="A430" s="38"/>
      <c r="B430" s="39"/>
      <c r="C430" s="40"/>
      <c r="D430" s="222" t="s">
        <v>150</v>
      </c>
      <c r="E430" s="40"/>
      <c r="F430" s="223" t="s">
        <v>803</v>
      </c>
      <c r="G430" s="40"/>
      <c r="H430" s="40"/>
      <c r="I430" s="219"/>
      <c r="J430" s="40"/>
      <c r="K430" s="40"/>
      <c r="L430" s="44"/>
      <c r="M430" s="220"/>
      <c r="N430" s="221"/>
      <c r="O430" s="84"/>
      <c r="P430" s="84"/>
      <c r="Q430" s="84"/>
      <c r="R430" s="84"/>
      <c r="S430" s="84"/>
      <c r="T430" s="85"/>
      <c r="U430" s="38"/>
      <c r="V430" s="38"/>
      <c r="W430" s="38"/>
      <c r="X430" s="38"/>
      <c r="Y430" s="38"/>
      <c r="Z430" s="38"/>
      <c r="AA430" s="38"/>
      <c r="AB430" s="38"/>
      <c r="AC430" s="38"/>
      <c r="AD430" s="38"/>
      <c r="AE430" s="38"/>
      <c r="AT430" s="17" t="s">
        <v>150</v>
      </c>
      <c r="AU430" s="17" t="s">
        <v>86</v>
      </c>
    </row>
    <row r="431" s="2" customFormat="1">
      <c r="A431" s="38"/>
      <c r="B431" s="39"/>
      <c r="C431" s="40"/>
      <c r="D431" s="217" t="s">
        <v>554</v>
      </c>
      <c r="E431" s="40"/>
      <c r="F431" s="245" t="s">
        <v>804</v>
      </c>
      <c r="G431" s="40"/>
      <c r="H431" s="40"/>
      <c r="I431" s="219"/>
      <c r="J431" s="40"/>
      <c r="K431" s="40"/>
      <c r="L431" s="44"/>
      <c r="M431" s="220"/>
      <c r="N431" s="221"/>
      <c r="O431" s="84"/>
      <c r="P431" s="84"/>
      <c r="Q431" s="84"/>
      <c r="R431" s="84"/>
      <c r="S431" s="84"/>
      <c r="T431" s="85"/>
      <c r="U431" s="38"/>
      <c r="V431" s="38"/>
      <c r="W431" s="38"/>
      <c r="X431" s="38"/>
      <c r="Y431" s="38"/>
      <c r="Z431" s="38"/>
      <c r="AA431" s="38"/>
      <c r="AB431" s="38"/>
      <c r="AC431" s="38"/>
      <c r="AD431" s="38"/>
      <c r="AE431" s="38"/>
      <c r="AT431" s="17" t="s">
        <v>554</v>
      </c>
      <c r="AU431" s="17" t="s">
        <v>86</v>
      </c>
    </row>
    <row r="432" s="2" customFormat="1" ht="16.5" customHeight="1">
      <c r="A432" s="38"/>
      <c r="B432" s="39"/>
      <c r="C432" s="235" t="s">
        <v>805</v>
      </c>
      <c r="D432" s="235" t="s">
        <v>190</v>
      </c>
      <c r="E432" s="236" t="s">
        <v>806</v>
      </c>
      <c r="F432" s="237" t="s">
        <v>807</v>
      </c>
      <c r="G432" s="238" t="s">
        <v>185</v>
      </c>
      <c r="H432" s="239">
        <v>1</v>
      </c>
      <c r="I432" s="240"/>
      <c r="J432" s="241">
        <f>ROUND(I432*H432,2)</f>
        <v>0</v>
      </c>
      <c r="K432" s="237" t="s">
        <v>145</v>
      </c>
      <c r="L432" s="242"/>
      <c r="M432" s="243" t="s">
        <v>19</v>
      </c>
      <c r="N432" s="244" t="s">
        <v>47</v>
      </c>
      <c r="O432" s="84"/>
      <c r="P432" s="213">
        <f>O432*H432</f>
        <v>0</v>
      </c>
      <c r="Q432" s="213">
        <v>0.014999999999999999</v>
      </c>
      <c r="R432" s="213">
        <f>Q432*H432</f>
        <v>0.014999999999999999</v>
      </c>
      <c r="S432" s="213">
        <v>0</v>
      </c>
      <c r="T432" s="214">
        <f>S432*H432</f>
        <v>0</v>
      </c>
      <c r="U432" s="38"/>
      <c r="V432" s="38"/>
      <c r="W432" s="38"/>
      <c r="X432" s="38"/>
      <c r="Y432" s="38"/>
      <c r="Z432" s="38"/>
      <c r="AA432" s="38"/>
      <c r="AB432" s="38"/>
      <c r="AC432" s="38"/>
      <c r="AD432" s="38"/>
      <c r="AE432" s="38"/>
      <c r="AR432" s="215" t="s">
        <v>457</v>
      </c>
      <c r="AT432" s="215" t="s">
        <v>190</v>
      </c>
      <c r="AU432" s="215" t="s">
        <v>86</v>
      </c>
      <c r="AY432" s="17" t="s">
        <v>138</v>
      </c>
      <c r="BE432" s="216">
        <f>IF(N432="základní",J432,0)</f>
        <v>0</v>
      </c>
      <c r="BF432" s="216">
        <f>IF(N432="snížená",J432,0)</f>
        <v>0</v>
      </c>
      <c r="BG432" s="216">
        <f>IF(N432="zákl. přenesená",J432,0)</f>
        <v>0</v>
      </c>
      <c r="BH432" s="216">
        <f>IF(N432="sníž. přenesená",J432,0)</f>
        <v>0</v>
      </c>
      <c r="BI432" s="216">
        <f>IF(N432="nulová",J432,0)</f>
        <v>0</v>
      </c>
      <c r="BJ432" s="17" t="s">
        <v>84</v>
      </c>
      <c r="BK432" s="216">
        <f>ROUND(I432*H432,2)</f>
        <v>0</v>
      </c>
      <c r="BL432" s="17" t="s">
        <v>235</v>
      </c>
      <c r="BM432" s="215" t="s">
        <v>808</v>
      </c>
    </row>
    <row r="433" s="2" customFormat="1">
      <c r="A433" s="38"/>
      <c r="B433" s="39"/>
      <c r="C433" s="40"/>
      <c r="D433" s="217" t="s">
        <v>148</v>
      </c>
      <c r="E433" s="40"/>
      <c r="F433" s="218" t="s">
        <v>809</v>
      </c>
      <c r="G433" s="40"/>
      <c r="H433" s="40"/>
      <c r="I433" s="219"/>
      <c r="J433" s="40"/>
      <c r="K433" s="40"/>
      <c r="L433" s="44"/>
      <c r="M433" s="220"/>
      <c r="N433" s="221"/>
      <c r="O433" s="84"/>
      <c r="P433" s="84"/>
      <c r="Q433" s="84"/>
      <c r="R433" s="84"/>
      <c r="S433" s="84"/>
      <c r="T433" s="85"/>
      <c r="U433" s="38"/>
      <c r="V433" s="38"/>
      <c r="W433" s="38"/>
      <c r="X433" s="38"/>
      <c r="Y433" s="38"/>
      <c r="Z433" s="38"/>
      <c r="AA433" s="38"/>
      <c r="AB433" s="38"/>
      <c r="AC433" s="38"/>
      <c r="AD433" s="38"/>
      <c r="AE433" s="38"/>
      <c r="AT433" s="17" t="s">
        <v>148</v>
      </c>
      <c r="AU433" s="17" t="s">
        <v>86</v>
      </c>
    </row>
    <row r="434" s="2" customFormat="1" ht="16.5" customHeight="1">
      <c r="A434" s="38"/>
      <c r="B434" s="39"/>
      <c r="C434" s="204" t="s">
        <v>810</v>
      </c>
      <c r="D434" s="204" t="s">
        <v>141</v>
      </c>
      <c r="E434" s="205" t="s">
        <v>811</v>
      </c>
      <c r="F434" s="206" t="s">
        <v>812</v>
      </c>
      <c r="G434" s="207" t="s">
        <v>185</v>
      </c>
      <c r="H434" s="208">
        <v>1</v>
      </c>
      <c r="I434" s="209"/>
      <c r="J434" s="210">
        <f>ROUND(I434*H434,2)</f>
        <v>0</v>
      </c>
      <c r="K434" s="206" t="s">
        <v>19</v>
      </c>
      <c r="L434" s="44"/>
      <c r="M434" s="211" t="s">
        <v>19</v>
      </c>
      <c r="N434" s="212" t="s">
        <v>47</v>
      </c>
      <c r="O434" s="84"/>
      <c r="P434" s="213">
        <f>O434*H434</f>
        <v>0</v>
      </c>
      <c r="Q434" s="213">
        <v>0</v>
      </c>
      <c r="R434" s="213">
        <f>Q434*H434</f>
        <v>0</v>
      </c>
      <c r="S434" s="213">
        <v>0</v>
      </c>
      <c r="T434" s="214">
        <f>S434*H434</f>
        <v>0</v>
      </c>
      <c r="U434" s="38"/>
      <c r="V434" s="38"/>
      <c r="W434" s="38"/>
      <c r="X434" s="38"/>
      <c r="Y434" s="38"/>
      <c r="Z434" s="38"/>
      <c r="AA434" s="38"/>
      <c r="AB434" s="38"/>
      <c r="AC434" s="38"/>
      <c r="AD434" s="38"/>
      <c r="AE434" s="38"/>
      <c r="AR434" s="215" t="s">
        <v>235</v>
      </c>
      <c r="AT434" s="215" t="s">
        <v>141</v>
      </c>
      <c r="AU434" s="215" t="s">
        <v>86</v>
      </c>
      <c r="AY434" s="17" t="s">
        <v>138</v>
      </c>
      <c r="BE434" s="216">
        <f>IF(N434="základní",J434,0)</f>
        <v>0</v>
      </c>
      <c r="BF434" s="216">
        <f>IF(N434="snížená",J434,0)</f>
        <v>0</v>
      </c>
      <c r="BG434" s="216">
        <f>IF(N434="zákl. přenesená",J434,0)</f>
        <v>0</v>
      </c>
      <c r="BH434" s="216">
        <f>IF(N434="sníž. přenesená",J434,0)</f>
        <v>0</v>
      </c>
      <c r="BI434" s="216">
        <f>IF(N434="nulová",J434,0)</f>
        <v>0</v>
      </c>
      <c r="BJ434" s="17" t="s">
        <v>84</v>
      </c>
      <c r="BK434" s="216">
        <f>ROUND(I434*H434,2)</f>
        <v>0</v>
      </c>
      <c r="BL434" s="17" t="s">
        <v>235</v>
      </c>
      <c r="BM434" s="215" t="s">
        <v>813</v>
      </c>
    </row>
    <row r="435" s="2" customFormat="1">
      <c r="A435" s="38"/>
      <c r="B435" s="39"/>
      <c r="C435" s="40"/>
      <c r="D435" s="217" t="s">
        <v>148</v>
      </c>
      <c r="E435" s="40"/>
      <c r="F435" s="218" t="s">
        <v>812</v>
      </c>
      <c r="G435" s="40"/>
      <c r="H435" s="40"/>
      <c r="I435" s="219"/>
      <c r="J435" s="40"/>
      <c r="K435" s="40"/>
      <c r="L435" s="44"/>
      <c r="M435" s="220"/>
      <c r="N435" s="221"/>
      <c r="O435" s="84"/>
      <c r="P435" s="84"/>
      <c r="Q435" s="84"/>
      <c r="R435" s="84"/>
      <c r="S435" s="84"/>
      <c r="T435" s="85"/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  <c r="AT435" s="17" t="s">
        <v>148</v>
      </c>
      <c r="AU435" s="17" t="s">
        <v>86</v>
      </c>
    </row>
    <row r="436" s="2" customFormat="1">
      <c r="A436" s="38"/>
      <c r="B436" s="39"/>
      <c r="C436" s="40"/>
      <c r="D436" s="217" t="s">
        <v>554</v>
      </c>
      <c r="E436" s="40"/>
      <c r="F436" s="245" t="s">
        <v>814</v>
      </c>
      <c r="G436" s="40"/>
      <c r="H436" s="40"/>
      <c r="I436" s="219"/>
      <c r="J436" s="40"/>
      <c r="K436" s="40"/>
      <c r="L436" s="44"/>
      <c r="M436" s="220"/>
      <c r="N436" s="221"/>
      <c r="O436" s="84"/>
      <c r="P436" s="84"/>
      <c r="Q436" s="84"/>
      <c r="R436" s="84"/>
      <c r="S436" s="84"/>
      <c r="T436" s="85"/>
      <c r="U436" s="38"/>
      <c r="V436" s="38"/>
      <c r="W436" s="38"/>
      <c r="X436" s="38"/>
      <c r="Y436" s="38"/>
      <c r="Z436" s="38"/>
      <c r="AA436" s="38"/>
      <c r="AB436" s="38"/>
      <c r="AC436" s="38"/>
      <c r="AD436" s="38"/>
      <c r="AE436" s="38"/>
      <c r="AT436" s="17" t="s">
        <v>554</v>
      </c>
      <c r="AU436" s="17" t="s">
        <v>86</v>
      </c>
    </row>
    <row r="437" s="2" customFormat="1" ht="16.5" customHeight="1">
      <c r="A437" s="38"/>
      <c r="B437" s="39"/>
      <c r="C437" s="204" t="s">
        <v>815</v>
      </c>
      <c r="D437" s="204" t="s">
        <v>141</v>
      </c>
      <c r="E437" s="205" t="s">
        <v>816</v>
      </c>
      <c r="F437" s="206" t="s">
        <v>817</v>
      </c>
      <c r="G437" s="207" t="s">
        <v>185</v>
      </c>
      <c r="H437" s="208">
        <v>1</v>
      </c>
      <c r="I437" s="209"/>
      <c r="J437" s="210">
        <f>ROUND(I437*H437,2)</f>
        <v>0</v>
      </c>
      <c r="K437" s="206" t="s">
        <v>19</v>
      </c>
      <c r="L437" s="44"/>
      <c r="M437" s="211" t="s">
        <v>19</v>
      </c>
      <c r="N437" s="212" t="s">
        <v>47</v>
      </c>
      <c r="O437" s="84"/>
      <c r="P437" s="213">
        <f>O437*H437</f>
        <v>0</v>
      </c>
      <c r="Q437" s="213">
        <v>0</v>
      </c>
      <c r="R437" s="213">
        <f>Q437*H437</f>
        <v>0</v>
      </c>
      <c r="S437" s="213">
        <v>0</v>
      </c>
      <c r="T437" s="214">
        <f>S437*H437</f>
        <v>0</v>
      </c>
      <c r="U437" s="38"/>
      <c r="V437" s="38"/>
      <c r="W437" s="38"/>
      <c r="X437" s="38"/>
      <c r="Y437" s="38"/>
      <c r="Z437" s="38"/>
      <c r="AA437" s="38"/>
      <c r="AB437" s="38"/>
      <c r="AC437" s="38"/>
      <c r="AD437" s="38"/>
      <c r="AE437" s="38"/>
      <c r="AR437" s="215" t="s">
        <v>235</v>
      </c>
      <c r="AT437" s="215" t="s">
        <v>141</v>
      </c>
      <c r="AU437" s="215" t="s">
        <v>86</v>
      </c>
      <c r="AY437" s="17" t="s">
        <v>138</v>
      </c>
      <c r="BE437" s="216">
        <f>IF(N437="základní",J437,0)</f>
        <v>0</v>
      </c>
      <c r="BF437" s="216">
        <f>IF(N437="snížená",J437,0)</f>
        <v>0</v>
      </c>
      <c r="BG437" s="216">
        <f>IF(N437="zákl. přenesená",J437,0)</f>
        <v>0</v>
      </c>
      <c r="BH437" s="216">
        <f>IF(N437="sníž. přenesená",J437,0)</f>
        <v>0</v>
      </c>
      <c r="BI437" s="216">
        <f>IF(N437="nulová",J437,0)</f>
        <v>0</v>
      </c>
      <c r="BJ437" s="17" t="s">
        <v>84</v>
      </c>
      <c r="BK437" s="216">
        <f>ROUND(I437*H437,2)</f>
        <v>0</v>
      </c>
      <c r="BL437" s="17" t="s">
        <v>235</v>
      </c>
      <c r="BM437" s="215" t="s">
        <v>818</v>
      </c>
    </row>
    <row r="438" s="2" customFormat="1">
      <c r="A438" s="38"/>
      <c r="B438" s="39"/>
      <c r="C438" s="40"/>
      <c r="D438" s="217" t="s">
        <v>148</v>
      </c>
      <c r="E438" s="40"/>
      <c r="F438" s="218" t="s">
        <v>817</v>
      </c>
      <c r="G438" s="40"/>
      <c r="H438" s="40"/>
      <c r="I438" s="219"/>
      <c r="J438" s="40"/>
      <c r="K438" s="40"/>
      <c r="L438" s="44"/>
      <c r="M438" s="220"/>
      <c r="N438" s="221"/>
      <c r="O438" s="84"/>
      <c r="P438" s="84"/>
      <c r="Q438" s="84"/>
      <c r="R438" s="84"/>
      <c r="S438" s="84"/>
      <c r="T438" s="85"/>
      <c r="U438" s="38"/>
      <c r="V438" s="38"/>
      <c r="W438" s="38"/>
      <c r="X438" s="38"/>
      <c r="Y438" s="38"/>
      <c r="Z438" s="38"/>
      <c r="AA438" s="38"/>
      <c r="AB438" s="38"/>
      <c r="AC438" s="38"/>
      <c r="AD438" s="38"/>
      <c r="AE438" s="38"/>
      <c r="AT438" s="17" t="s">
        <v>148</v>
      </c>
      <c r="AU438" s="17" t="s">
        <v>86</v>
      </c>
    </row>
    <row r="439" s="2" customFormat="1">
      <c r="A439" s="38"/>
      <c r="B439" s="39"/>
      <c r="C439" s="40"/>
      <c r="D439" s="217" t="s">
        <v>554</v>
      </c>
      <c r="E439" s="40"/>
      <c r="F439" s="245" t="s">
        <v>814</v>
      </c>
      <c r="G439" s="40"/>
      <c r="H439" s="40"/>
      <c r="I439" s="219"/>
      <c r="J439" s="40"/>
      <c r="K439" s="40"/>
      <c r="L439" s="44"/>
      <c r="M439" s="220"/>
      <c r="N439" s="221"/>
      <c r="O439" s="84"/>
      <c r="P439" s="84"/>
      <c r="Q439" s="84"/>
      <c r="R439" s="84"/>
      <c r="S439" s="84"/>
      <c r="T439" s="85"/>
      <c r="U439" s="38"/>
      <c r="V439" s="38"/>
      <c r="W439" s="38"/>
      <c r="X439" s="38"/>
      <c r="Y439" s="38"/>
      <c r="Z439" s="38"/>
      <c r="AA439" s="38"/>
      <c r="AB439" s="38"/>
      <c r="AC439" s="38"/>
      <c r="AD439" s="38"/>
      <c r="AE439" s="38"/>
      <c r="AT439" s="17" t="s">
        <v>554</v>
      </c>
      <c r="AU439" s="17" t="s">
        <v>86</v>
      </c>
    </row>
    <row r="440" s="2" customFormat="1" ht="16.5" customHeight="1">
      <c r="A440" s="38"/>
      <c r="B440" s="39"/>
      <c r="C440" s="204" t="s">
        <v>819</v>
      </c>
      <c r="D440" s="204" t="s">
        <v>141</v>
      </c>
      <c r="E440" s="205" t="s">
        <v>820</v>
      </c>
      <c r="F440" s="206" t="s">
        <v>821</v>
      </c>
      <c r="G440" s="207" t="s">
        <v>185</v>
      </c>
      <c r="H440" s="208">
        <v>1</v>
      </c>
      <c r="I440" s="209"/>
      <c r="J440" s="210">
        <f>ROUND(I440*H440,2)</f>
        <v>0</v>
      </c>
      <c r="K440" s="206" t="s">
        <v>145</v>
      </c>
      <c r="L440" s="44"/>
      <c r="M440" s="211" t="s">
        <v>19</v>
      </c>
      <c r="N440" s="212" t="s">
        <v>47</v>
      </c>
      <c r="O440" s="84"/>
      <c r="P440" s="213">
        <f>O440*H440</f>
        <v>0</v>
      </c>
      <c r="Q440" s="213">
        <v>0</v>
      </c>
      <c r="R440" s="213">
        <f>Q440*H440</f>
        <v>0</v>
      </c>
      <c r="S440" s="213">
        <v>0.17399999999999999</v>
      </c>
      <c r="T440" s="214">
        <f>S440*H440</f>
        <v>0.17399999999999999</v>
      </c>
      <c r="U440" s="38"/>
      <c r="V440" s="38"/>
      <c r="W440" s="38"/>
      <c r="X440" s="38"/>
      <c r="Y440" s="38"/>
      <c r="Z440" s="38"/>
      <c r="AA440" s="38"/>
      <c r="AB440" s="38"/>
      <c r="AC440" s="38"/>
      <c r="AD440" s="38"/>
      <c r="AE440" s="38"/>
      <c r="AR440" s="215" t="s">
        <v>235</v>
      </c>
      <c r="AT440" s="215" t="s">
        <v>141</v>
      </c>
      <c r="AU440" s="215" t="s">
        <v>86</v>
      </c>
      <c r="AY440" s="17" t="s">
        <v>138</v>
      </c>
      <c r="BE440" s="216">
        <f>IF(N440="základní",J440,0)</f>
        <v>0</v>
      </c>
      <c r="BF440" s="216">
        <f>IF(N440="snížená",J440,0)</f>
        <v>0</v>
      </c>
      <c r="BG440" s="216">
        <f>IF(N440="zákl. přenesená",J440,0)</f>
        <v>0</v>
      </c>
      <c r="BH440" s="216">
        <f>IF(N440="sníž. přenesená",J440,0)</f>
        <v>0</v>
      </c>
      <c r="BI440" s="216">
        <f>IF(N440="nulová",J440,0)</f>
        <v>0</v>
      </c>
      <c r="BJ440" s="17" t="s">
        <v>84</v>
      </c>
      <c r="BK440" s="216">
        <f>ROUND(I440*H440,2)</f>
        <v>0</v>
      </c>
      <c r="BL440" s="17" t="s">
        <v>235</v>
      </c>
      <c r="BM440" s="215" t="s">
        <v>822</v>
      </c>
    </row>
    <row r="441" s="2" customFormat="1">
      <c r="A441" s="38"/>
      <c r="B441" s="39"/>
      <c r="C441" s="40"/>
      <c r="D441" s="217" t="s">
        <v>148</v>
      </c>
      <c r="E441" s="40"/>
      <c r="F441" s="218" t="s">
        <v>823</v>
      </c>
      <c r="G441" s="40"/>
      <c r="H441" s="40"/>
      <c r="I441" s="219"/>
      <c r="J441" s="40"/>
      <c r="K441" s="40"/>
      <c r="L441" s="44"/>
      <c r="M441" s="220"/>
      <c r="N441" s="221"/>
      <c r="O441" s="84"/>
      <c r="P441" s="84"/>
      <c r="Q441" s="84"/>
      <c r="R441" s="84"/>
      <c r="S441" s="84"/>
      <c r="T441" s="85"/>
      <c r="U441" s="38"/>
      <c r="V441" s="38"/>
      <c r="W441" s="38"/>
      <c r="X441" s="38"/>
      <c r="Y441" s="38"/>
      <c r="Z441" s="38"/>
      <c r="AA441" s="38"/>
      <c r="AB441" s="38"/>
      <c r="AC441" s="38"/>
      <c r="AD441" s="38"/>
      <c r="AE441" s="38"/>
      <c r="AT441" s="17" t="s">
        <v>148</v>
      </c>
      <c r="AU441" s="17" t="s">
        <v>86</v>
      </c>
    </row>
    <row r="442" s="2" customFormat="1">
      <c r="A442" s="38"/>
      <c r="B442" s="39"/>
      <c r="C442" s="40"/>
      <c r="D442" s="222" t="s">
        <v>150</v>
      </c>
      <c r="E442" s="40"/>
      <c r="F442" s="223" t="s">
        <v>824</v>
      </c>
      <c r="G442" s="40"/>
      <c r="H442" s="40"/>
      <c r="I442" s="219"/>
      <c r="J442" s="40"/>
      <c r="K442" s="40"/>
      <c r="L442" s="44"/>
      <c r="M442" s="220"/>
      <c r="N442" s="221"/>
      <c r="O442" s="84"/>
      <c r="P442" s="84"/>
      <c r="Q442" s="84"/>
      <c r="R442" s="84"/>
      <c r="S442" s="84"/>
      <c r="T442" s="85"/>
      <c r="U442" s="38"/>
      <c r="V442" s="38"/>
      <c r="W442" s="38"/>
      <c r="X442" s="38"/>
      <c r="Y442" s="38"/>
      <c r="Z442" s="38"/>
      <c r="AA442" s="38"/>
      <c r="AB442" s="38"/>
      <c r="AC442" s="38"/>
      <c r="AD442" s="38"/>
      <c r="AE442" s="38"/>
      <c r="AT442" s="17" t="s">
        <v>150</v>
      </c>
      <c r="AU442" s="17" t="s">
        <v>86</v>
      </c>
    </row>
    <row r="443" s="2" customFormat="1">
      <c r="A443" s="38"/>
      <c r="B443" s="39"/>
      <c r="C443" s="40"/>
      <c r="D443" s="217" t="s">
        <v>554</v>
      </c>
      <c r="E443" s="40"/>
      <c r="F443" s="245" t="s">
        <v>825</v>
      </c>
      <c r="G443" s="40"/>
      <c r="H443" s="40"/>
      <c r="I443" s="219"/>
      <c r="J443" s="40"/>
      <c r="K443" s="40"/>
      <c r="L443" s="44"/>
      <c r="M443" s="220"/>
      <c r="N443" s="221"/>
      <c r="O443" s="84"/>
      <c r="P443" s="84"/>
      <c r="Q443" s="84"/>
      <c r="R443" s="84"/>
      <c r="S443" s="84"/>
      <c r="T443" s="85"/>
      <c r="U443" s="38"/>
      <c r="V443" s="38"/>
      <c r="W443" s="38"/>
      <c r="X443" s="38"/>
      <c r="Y443" s="38"/>
      <c r="Z443" s="38"/>
      <c r="AA443" s="38"/>
      <c r="AB443" s="38"/>
      <c r="AC443" s="38"/>
      <c r="AD443" s="38"/>
      <c r="AE443" s="38"/>
      <c r="AT443" s="17" t="s">
        <v>554</v>
      </c>
      <c r="AU443" s="17" t="s">
        <v>86</v>
      </c>
    </row>
    <row r="444" s="2" customFormat="1" ht="16.5" customHeight="1">
      <c r="A444" s="38"/>
      <c r="B444" s="39"/>
      <c r="C444" s="204" t="s">
        <v>826</v>
      </c>
      <c r="D444" s="204" t="s">
        <v>141</v>
      </c>
      <c r="E444" s="205" t="s">
        <v>827</v>
      </c>
      <c r="F444" s="206" t="s">
        <v>828</v>
      </c>
      <c r="G444" s="207" t="s">
        <v>246</v>
      </c>
      <c r="H444" s="208">
        <v>1</v>
      </c>
      <c r="I444" s="209"/>
      <c r="J444" s="210">
        <f>ROUND(I444*H444,2)</f>
        <v>0</v>
      </c>
      <c r="K444" s="206" t="s">
        <v>145</v>
      </c>
      <c r="L444" s="44"/>
      <c r="M444" s="211" t="s">
        <v>19</v>
      </c>
      <c r="N444" s="212" t="s">
        <v>47</v>
      </c>
      <c r="O444" s="84"/>
      <c r="P444" s="213">
        <f>O444*H444</f>
        <v>0</v>
      </c>
      <c r="Q444" s="213">
        <v>0</v>
      </c>
      <c r="R444" s="213">
        <f>Q444*H444</f>
        <v>0</v>
      </c>
      <c r="S444" s="213">
        <v>0</v>
      </c>
      <c r="T444" s="214">
        <f>S444*H444</f>
        <v>0</v>
      </c>
      <c r="U444" s="38"/>
      <c r="V444" s="38"/>
      <c r="W444" s="38"/>
      <c r="X444" s="38"/>
      <c r="Y444" s="38"/>
      <c r="Z444" s="38"/>
      <c r="AA444" s="38"/>
      <c r="AB444" s="38"/>
      <c r="AC444" s="38"/>
      <c r="AD444" s="38"/>
      <c r="AE444" s="38"/>
      <c r="AR444" s="215" t="s">
        <v>676</v>
      </c>
      <c r="AT444" s="215" t="s">
        <v>141</v>
      </c>
      <c r="AU444" s="215" t="s">
        <v>86</v>
      </c>
      <c r="AY444" s="17" t="s">
        <v>138</v>
      </c>
      <c r="BE444" s="216">
        <f>IF(N444="základní",J444,0)</f>
        <v>0</v>
      </c>
      <c r="BF444" s="216">
        <f>IF(N444="snížená",J444,0)</f>
        <v>0</v>
      </c>
      <c r="BG444" s="216">
        <f>IF(N444="zákl. přenesená",J444,0)</f>
        <v>0</v>
      </c>
      <c r="BH444" s="216">
        <f>IF(N444="sníž. přenesená",J444,0)</f>
        <v>0</v>
      </c>
      <c r="BI444" s="216">
        <f>IF(N444="nulová",J444,0)</f>
        <v>0</v>
      </c>
      <c r="BJ444" s="17" t="s">
        <v>84</v>
      </c>
      <c r="BK444" s="216">
        <f>ROUND(I444*H444,2)</f>
        <v>0</v>
      </c>
      <c r="BL444" s="17" t="s">
        <v>676</v>
      </c>
      <c r="BM444" s="215" t="s">
        <v>829</v>
      </c>
    </row>
    <row r="445" s="2" customFormat="1">
      <c r="A445" s="38"/>
      <c r="B445" s="39"/>
      <c r="C445" s="40"/>
      <c r="D445" s="217" t="s">
        <v>148</v>
      </c>
      <c r="E445" s="40"/>
      <c r="F445" s="218" t="s">
        <v>830</v>
      </c>
      <c r="G445" s="40"/>
      <c r="H445" s="40"/>
      <c r="I445" s="219"/>
      <c r="J445" s="40"/>
      <c r="K445" s="40"/>
      <c r="L445" s="44"/>
      <c r="M445" s="220"/>
      <c r="N445" s="221"/>
      <c r="O445" s="84"/>
      <c r="P445" s="84"/>
      <c r="Q445" s="84"/>
      <c r="R445" s="84"/>
      <c r="S445" s="84"/>
      <c r="T445" s="85"/>
      <c r="U445" s="38"/>
      <c r="V445" s="38"/>
      <c r="W445" s="38"/>
      <c r="X445" s="38"/>
      <c r="Y445" s="38"/>
      <c r="Z445" s="38"/>
      <c r="AA445" s="38"/>
      <c r="AB445" s="38"/>
      <c r="AC445" s="38"/>
      <c r="AD445" s="38"/>
      <c r="AE445" s="38"/>
      <c r="AT445" s="17" t="s">
        <v>148</v>
      </c>
      <c r="AU445" s="17" t="s">
        <v>86</v>
      </c>
    </row>
    <row r="446" s="2" customFormat="1">
      <c r="A446" s="38"/>
      <c r="B446" s="39"/>
      <c r="C446" s="40"/>
      <c r="D446" s="222" t="s">
        <v>150</v>
      </c>
      <c r="E446" s="40"/>
      <c r="F446" s="223" t="s">
        <v>831</v>
      </c>
      <c r="G446" s="40"/>
      <c r="H446" s="40"/>
      <c r="I446" s="219"/>
      <c r="J446" s="40"/>
      <c r="K446" s="40"/>
      <c r="L446" s="44"/>
      <c r="M446" s="220"/>
      <c r="N446" s="221"/>
      <c r="O446" s="84"/>
      <c r="P446" s="84"/>
      <c r="Q446" s="84"/>
      <c r="R446" s="84"/>
      <c r="S446" s="84"/>
      <c r="T446" s="85"/>
      <c r="U446" s="38"/>
      <c r="V446" s="38"/>
      <c r="W446" s="38"/>
      <c r="X446" s="38"/>
      <c r="Y446" s="38"/>
      <c r="Z446" s="38"/>
      <c r="AA446" s="38"/>
      <c r="AB446" s="38"/>
      <c r="AC446" s="38"/>
      <c r="AD446" s="38"/>
      <c r="AE446" s="38"/>
      <c r="AT446" s="17" t="s">
        <v>150</v>
      </c>
      <c r="AU446" s="17" t="s">
        <v>86</v>
      </c>
    </row>
    <row r="447" s="12" customFormat="1" ht="22.8" customHeight="1">
      <c r="A447" s="12"/>
      <c r="B447" s="188"/>
      <c r="C447" s="189"/>
      <c r="D447" s="190" t="s">
        <v>75</v>
      </c>
      <c r="E447" s="202" t="s">
        <v>832</v>
      </c>
      <c r="F447" s="202" t="s">
        <v>833</v>
      </c>
      <c r="G447" s="189"/>
      <c r="H447" s="189"/>
      <c r="I447" s="192"/>
      <c r="J447" s="203">
        <f>BK447</f>
        <v>0</v>
      </c>
      <c r="K447" s="189"/>
      <c r="L447" s="194"/>
      <c r="M447" s="195"/>
      <c r="N447" s="196"/>
      <c r="O447" s="196"/>
      <c r="P447" s="197">
        <f>SUM(P448:P473)</f>
        <v>0</v>
      </c>
      <c r="Q447" s="196"/>
      <c r="R447" s="197">
        <f>SUM(R448:R473)</f>
        <v>0.23727999999999996</v>
      </c>
      <c r="S447" s="196"/>
      <c r="T447" s="198">
        <f>SUM(T448:T473)</f>
        <v>0.41584999999999994</v>
      </c>
      <c r="U447" s="12"/>
      <c r="V447" s="12"/>
      <c r="W447" s="12"/>
      <c r="X447" s="12"/>
      <c r="Y447" s="12"/>
      <c r="Z447" s="12"/>
      <c r="AA447" s="12"/>
      <c r="AB447" s="12"/>
      <c r="AC447" s="12"/>
      <c r="AD447" s="12"/>
      <c r="AE447" s="12"/>
      <c r="AR447" s="199" t="s">
        <v>86</v>
      </c>
      <c r="AT447" s="200" t="s">
        <v>75</v>
      </c>
      <c r="AU447" s="200" t="s">
        <v>84</v>
      </c>
      <c r="AY447" s="199" t="s">
        <v>138</v>
      </c>
      <c r="BK447" s="201">
        <f>SUM(BK448:BK473)</f>
        <v>0</v>
      </c>
    </row>
    <row r="448" s="2" customFormat="1" ht="16.5" customHeight="1">
      <c r="A448" s="38"/>
      <c r="B448" s="39"/>
      <c r="C448" s="204" t="s">
        <v>834</v>
      </c>
      <c r="D448" s="204" t="s">
        <v>141</v>
      </c>
      <c r="E448" s="205" t="s">
        <v>835</v>
      </c>
      <c r="F448" s="206" t="s">
        <v>836</v>
      </c>
      <c r="G448" s="207" t="s">
        <v>144</v>
      </c>
      <c r="H448" s="208">
        <v>5</v>
      </c>
      <c r="I448" s="209"/>
      <c r="J448" s="210">
        <f>ROUND(I448*H448,2)</f>
        <v>0</v>
      </c>
      <c r="K448" s="206" t="s">
        <v>19</v>
      </c>
      <c r="L448" s="44"/>
      <c r="M448" s="211" t="s">
        <v>19</v>
      </c>
      <c r="N448" s="212" t="s">
        <v>47</v>
      </c>
      <c r="O448" s="84"/>
      <c r="P448" s="213">
        <f>O448*H448</f>
        <v>0</v>
      </c>
      <c r="Q448" s="213">
        <v>0.00029999999999999997</v>
      </c>
      <c r="R448" s="213">
        <f>Q448*H448</f>
        <v>0.0014999999999999998</v>
      </c>
      <c r="S448" s="213">
        <v>0</v>
      </c>
      <c r="T448" s="214">
        <f>S448*H448</f>
        <v>0</v>
      </c>
      <c r="U448" s="38"/>
      <c r="V448" s="38"/>
      <c r="W448" s="38"/>
      <c r="X448" s="38"/>
      <c r="Y448" s="38"/>
      <c r="Z448" s="38"/>
      <c r="AA448" s="38"/>
      <c r="AB448" s="38"/>
      <c r="AC448" s="38"/>
      <c r="AD448" s="38"/>
      <c r="AE448" s="38"/>
      <c r="AR448" s="215" t="s">
        <v>235</v>
      </c>
      <c r="AT448" s="215" t="s">
        <v>141</v>
      </c>
      <c r="AU448" s="215" t="s">
        <v>86</v>
      </c>
      <c r="AY448" s="17" t="s">
        <v>138</v>
      </c>
      <c r="BE448" s="216">
        <f>IF(N448="základní",J448,0)</f>
        <v>0</v>
      </c>
      <c r="BF448" s="216">
        <f>IF(N448="snížená",J448,0)</f>
        <v>0</v>
      </c>
      <c r="BG448" s="216">
        <f>IF(N448="zákl. přenesená",J448,0)</f>
        <v>0</v>
      </c>
      <c r="BH448" s="216">
        <f>IF(N448="sníž. přenesená",J448,0)</f>
        <v>0</v>
      </c>
      <c r="BI448" s="216">
        <f>IF(N448="nulová",J448,0)</f>
        <v>0</v>
      </c>
      <c r="BJ448" s="17" t="s">
        <v>84</v>
      </c>
      <c r="BK448" s="216">
        <f>ROUND(I448*H448,2)</f>
        <v>0</v>
      </c>
      <c r="BL448" s="17" t="s">
        <v>235</v>
      </c>
      <c r="BM448" s="215" t="s">
        <v>837</v>
      </c>
    </row>
    <row r="449" s="2" customFormat="1">
      <c r="A449" s="38"/>
      <c r="B449" s="39"/>
      <c r="C449" s="40"/>
      <c r="D449" s="217" t="s">
        <v>148</v>
      </c>
      <c r="E449" s="40"/>
      <c r="F449" s="218" t="s">
        <v>836</v>
      </c>
      <c r="G449" s="40"/>
      <c r="H449" s="40"/>
      <c r="I449" s="219"/>
      <c r="J449" s="40"/>
      <c r="K449" s="40"/>
      <c r="L449" s="44"/>
      <c r="M449" s="220"/>
      <c r="N449" s="221"/>
      <c r="O449" s="84"/>
      <c r="P449" s="84"/>
      <c r="Q449" s="84"/>
      <c r="R449" s="84"/>
      <c r="S449" s="84"/>
      <c r="T449" s="85"/>
      <c r="U449" s="38"/>
      <c r="V449" s="38"/>
      <c r="W449" s="38"/>
      <c r="X449" s="38"/>
      <c r="Y449" s="38"/>
      <c r="Z449" s="38"/>
      <c r="AA449" s="38"/>
      <c r="AB449" s="38"/>
      <c r="AC449" s="38"/>
      <c r="AD449" s="38"/>
      <c r="AE449" s="38"/>
      <c r="AT449" s="17" t="s">
        <v>148</v>
      </c>
      <c r="AU449" s="17" t="s">
        <v>86</v>
      </c>
    </row>
    <row r="450" s="2" customFormat="1" ht="16.5" customHeight="1">
      <c r="A450" s="38"/>
      <c r="B450" s="39"/>
      <c r="C450" s="204" t="s">
        <v>838</v>
      </c>
      <c r="D450" s="204" t="s">
        <v>141</v>
      </c>
      <c r="E450" s="205" t="s">
        <v>839</v>
      </c>
      <c r="F450" s="206" t="s">
        <v>840</v>
      </c>
      <c r="G450" s="207" t="s">
        <v>201</v>
      </c>
      <c r="H450" s="208">
        <v>5</v>
      </c>
      <c r="I450" s="209"/>
      <c r="J450" s="210">
        <f>ROUND(I450*H450,2)</f>
        <v>0</v>
      </c>
      <c r="K450" s="206" t="s">
        <v>145</v>
      </c>
      <c r="L450" s="44"/>
      <c r="M450" s="211" t="s">
        <v>19</v>
      </c>
      <c r="N450" s="212" t="s">
        <v>47</v>
      </c>
      <c r="O450" s="84"/>
      <c r="P450" s="213">
        <f>O450*H450</f>
        <v>0</v>
      </c>
      <c r="Q450" s="213">
        <v>0</v>
      </c>
      <c r="R450" s="213">
        <f>Q450*H450</f>
        <v>0</v>
      </c>
      <c r="S450" s="213">
        <v>0</v>
      </c>
      <c r="T450" s="214">
        <f>S450*H450</f>
        <v>0</v>
      </c>
      <c r="U450" s="38"/>
      <c r="V450" s="38"/>
      <c r="W450" s="38"/>
      <c r="X450" s="38"/>
      <c r="Y450" s="38"/>
      <c r="Z450" s="38"/>
      <c r="AA450" s="38"/>
      <c r="AB450" s="38"/>
      <c r="AC450" s="38"/>
      <c r="AD450" s="38"/>
      <c r="AE450" s="38"/>
      <c r="AR450" s="215" t="s">
        <v>235</v>
      </c>
      <c r="AT450" s="215" t="s">
        <v>141</v>
      </c>
      <c r="AU450" s="215" t="s">
        <v>86</v>
      </c>
      <c r="AY450" s="17" t="s">
        <v>138</v>
      </c>
      <c r="BE450" s="216">
        <f>IF(N450="základní",J450,0)</f>
        <v>0</v>
      </c>
      <c r="BF450" s="216">
        <f>IF(N450="snížená",J450,0)</f>
        <v>0</v>
      </c>
      <c r="BG450" s="216">
        <f>IF(N450="zákl. přenesená",J450,0)</f>
        <v>0</v>
      </c>
      <c r="BH450" s="216">
        <f>IF(N450="sníž. přenesená",J450,0)</f>
        <v>0</v>
      </c>
      <c r="BI450" s="216">
        <f>IF(N450="nulová",J450,0)</f>
        <v>0</v>
      </c>
      <c r="BJ450" s="17" t="s">
        <v>84</v>
      </c>
      <c r="BK450" s="216">
        <f>ROUND(I450*H450,2)</f>
        <v>0</v>
      </c>
      <c r="BL450" s="17" t="s">
        <v>235</v>
      </c>
      <c r="BM450" s="215" t="s">
        <v>841</v>
      </c>
    </row>
    <row r="451" s="2" customFormat="1">
      <c r="A451" s="38"/>
      <c r="B451" s="39"/>
      <c r="C451" s="40"/>
      <c r="D451" s="217" t="s">
        <v>148</v>
      </c>
      <c r="E451" s="40"/>
      <c r="F451" s="218" t="s">
        <v>842</v>
      </c>
      <c r="G451" s="40"/>
      <c r="H451" s="40"/>
      <c r="I451" s="219"/>
      <c r="J451" s="40"/>
      <c r="K451" s="40"/>
      <c r="L451" s="44"/>
      <c r="M451" s="220"/>
      <c r="N451" s="221"/>
      <c r="O451" s="84"/>
      <c r="P451" s="84"/>
      <c r="Q451" s="84"/>
      <c r="R451" s="84"/>
      <c r="S451" s="84"/>
      <c r="T451" s="85"/>
      <c r="U451" s="38"/>
      <c r="V451" s="38"/>
      <c r="W451" s="38"/>
      <c r="X451" s="38"/>
      <c r="Y451" s="38"/>
      <c r="Z451" s="38"/>
      <c r="AA451" s="38"/>
      <c r="AB451" s="38"/>
      <c r="AC451" s="38"/>
      <c r="AD451" s="38"/>
      <c r="AE451" s="38"/>
      <c r="AT451" s="17" t="s">
        <v>148</v>
      </c>
      <c r="AU451" s="17" t="s">
        <v>86</v>
      </c>
    </row>
    <row r="452" s="2" customFormat="1">
      <c r="A452" s="38"/>
      <c r="B452" s="39"/>
      <c r="C452" s="40"/>
      <c r="D452" s="222" t="s">
        <v>150</v>
      </c>
      <c r="E452" s="40"/>
      <c r="F452" s="223" t="s">
        <v>843</v>
      </c>
      <c r="G452" s="40"/>
      <c r="H452" s="40"/>
      <c r="I452" s="219"/>
      <c r="J452" s="40"/>
      <c r="K452" s="40"/>
      <c r="L452" s="44"/>
      <c r="M452" s="220"/>
      <c r="N452" s="221"/>
      <c r="O452" s="84"/>
      <c r="P452" s="84"/>
      <c r="Q452" s="84"/>
      <c r="R452" s="84"/>
      <c r="S452" s="84"/>
      <c r="T452" s="85"/>
      <c r="U452" s="38"/>
      <c r="V452" s="38"/>
      <c r="W452" s="38"/>
      <c r="X452" s="38"/>
      <c r="Y452" s="38"/>
      <c r="Z452" s="38"/>
      <c r="AA452" s="38"/>
      <c r="AB452" s="38"/>
      <c r="AC452" s="38"/>
      <c r="AD452" s="38"/>
      <c r="AE452" s="38"/>
      <c r="AT452" s="17" t="s">
        <v>150</v>
      </c>
      <c r="AU452" s="17" t="s">
        <v>86</v>
      </c>
    </row>
    <row r="453" s="2" customFormat="1" ht="16.5" customHeight="1">
      <c r="A453" s="38"/>
      <c r="B453" s="39"/>
      <c r="C453" s="235" t="s">
        <v>844</v>
      </c>
      <c r="D453" s="235" t="s">
        <v>190</v>
      </c>
      <c r="E453" s="236" t="s">
        <v>845</v>
      </c>
      <c r="F453" s="237" t="s">
        <v>846</v>
      </c>
      <c r="G453" s="238" t="s">
        <v>201</v>
      </c>
      <c r="H453" s="239">
        <v>1</v>
      </c>
      <c r="I453" s="240"/>
      <c r="J453" s="241">
        <f>ROUND(I453*H453,2)</f>
        <v>0</v>
      </c>
      <c r="K453" s="237" t="s">
        <v>145</v>
      </c>
      <c r="L453" s="242"/>
      <c r="M453" s="243" t="s">
        <v>19</v>
      </c>
      <c r="N453" s="244" t="s">
        <v>47</v>
      </c>
      <c r="O453" s="84"/>
      <c r="P453" s="213">
        <f>O453*H453</f>
        <v>0</v>
      </c>
      <c r="Q453" s="213">
        <v>0.00010000000000000001</v>
      </c>
      <c r="R453" s="213">
        <f>Q453*H453</f>
        <v>0.00010000000000000001</v>
      </c>
      <c r="S453" s="213">
        <v>0</v>
      </c>
      <c r="T453" s="214">
        <f>S453*H453</f>
        <v>0</v>
      </c>
      <c r="U453" s="38"/>
      <c r="V453" s="38"/>
      <c r="W453" s="38"/>
      <c r="X453" s="38"/>
      <c r="Y453" s="38"/>
      <c r="Z453" s="38"/>
      <c r="AA453" s="38"/>
      <c r="AB453" s="38"/>
      <c r="AC453" s="38"/>
      <c r="AD453" s="38"/>
      <c r="AE453" s="38"/>
      <c r="AR453" s="215" t="s">
        <v>457</v>
      </c>
      <c r="AT453" s="215" t="s">
        <v>190</v>
      </c>
      <c r="AU453" s="215" t="s">
        <v>86</v>
      </c>
      <c r="AY453" s="17" t="s">
        <v>138</v>
      </c>
      <c r="BE453" s="216">
        <f>IF(N453="základní",J453,0)</f>
        <v>0</v>
      </c>
      <c r="BF453" s="216">
        <f>IF(N453="snížená",J453,0)</f>
        <v>0</v>
      </c>
      <c r="BG453" s="216">
        <f>IF(N453="zákl. přenesená",J453,0)</f>
        <v>0</v>
      </c>
      <c r="BH453" s="216">
        <f>IF(N453="sníž. přenesená",J453,0)</f>
        <v>0</v>
      </c>
      <c r="BI453" s="216">
        <f>IF(N453="nulová",J453,0)</f>
        <v>0</v>
      </c>
      <c r="BJ453" s="17" t="s">
        <v>84</v>
      </c>
      <c r="BK453" s="216">
        <f>ROUND(I453*H453,2)</f>
        <v>0</v>
      </c>
      <c r="BL453" s="17" t="s">
        <v>235</v>
      </c>
      <c r="BM453" s="215" t="s">
        <v>847</v>
      </c>
    </row>
    <row r="454" s="2" customFormat="1">
      <c r="A454" s="38"/>
      <c r="B454" s="39"/>
      <c r="C454" s="40"/>
      <c r="D454" s="217" t="s">
        <v>148</v>
      </c>
      <c r="E454" s="40"/>
      <c r="F454" s="218" t="s">
        <v>846</v>
      </c>
      <c r="G454" s="40"/>
      <c r="H454" s="40"/>
      <c r="I454" s="219"/>
      <c r="J454" s="40"/>
      <c r="K454" s="40"/>
      <c r="L454" s="44"/>
      <c r="M454" s="220"/>
      <c r="N454" s="221"/>
      <c r="O454" s="84"/>
      <c r="P454" s="84"/>
      <c r="Q454" s="84"/>
      <c r="R454" s="84"/>
      <c r="S454" s="84"/>
      <c r="T454" s="85"/>
      <c r="U454" s="38"/>
      <c r="V454" s="38"/>
      <c r="W454" s="38"/>
      <c r="X454" s="38"/>
      <c r="Y454" s="38"/>
      <c r="Z454" s="38"/>
      <c r="AA454" s="38"/>
      <c r="AB454" s="38"/>
      <c r="AC454" s="38"/>
      <c r="AD454" s="38"/>
      <c r="AE454" s="38"/>
      <c r="AT454" s="17" t="s">
        <v>148</v>
      </c>
      <c r="AU454" s="17" t="s">
        <v>86</v>
      </c>
    </row>
    <row r="455" s="2" customFormat="1" ht="16.5" customHeight="1">
      <c r="A455" s="38"/>
      <c r="B455" s="39"/>
      <c r="C455" s="204" t="s">
        <v>848</v>
      </c>
      <c r="D455" s="204" t="s">
        <v>141</v>
      </c>
      <c r="E455" s="205" t="s">
        <v>849</v>
      </c>
      <c r="F455" s="206" t="s">
        <v>850</v>
      </c>
      <c r="G455" s="207" t="s">
        <v>144</v>
      </c>
      <c r="H455" s="208">
        <v>5</v>
      </c>
      <c r="I455" s="209"/>
      <c r="J455" s="210">
        <f>ROUND(I455*H455,2)</f>
        <v>0</v>
      </c>
      <c r="K455" s="206" t="s">
        <v>145</v>
      </c>
      <c r="L455" s="44"/>
      <c r="M455" s="211" t="s">
        <v>19</v>
      </c>
      <c r="N455" s="212" t="s">
        <v>47</v>
      </c>
      <c r="O455" s="84"/>
      <c r="P455" s="213">
        <f>O455*H455</f>
        <v>0</v>
      </c>
      <c r="Q455" s="213">
        <v>0</v>
      </c>
      <c r="R455" s="213">
        <f>Q455*H455</f>
        <v>0</v>
      </c>
      <c r="S455" s="213">
        <v>0.083169999999999994</v>
      </c>
      <c r="T455" s="214">
        <f>S455*H455</f>
        <v>0.41584999999999994</v>
      </c>
      <c r="U455" s="38"/>
      <c r="V455" s="38"/>
      <c r="W455" s="38"/>
      <c r="X455" s="38"/>
      <c r="Y455" s="38"/>
      <c r="Z455" s="38"/>
      <c r="AA455" s="38"/>
      <c r="AB455" s="38"/>
      <c r="AC455" s="38"/>
      <c r="AD455" s="38"/>
      <c r="AE455" s="38"/>
      <c r="AR455" s="215" t="s">
        <v>235</v>
      </c>
      <c r="AT455" s="215" t="s">
        <v>141</v>
      </c>
      <c r="AU455" s="215" t="s">
        <v>86</v>
      </c>
      <c r="AY455" s="17" t="s">
        <v>138</v>
      </c>
      <c r="BE455" s="216">
        <f>IF(N455="základní",J455,0)</f>
        <v>0</v>
      </c>
      <c r="BF455" s="216">
        <f>IF(N455="snížená",J455,0)</f>
        <v>0</v>
      </c>
      <c r="BG455" s="216">
        <f>IF(N455="zákl. přenesená",J455,0)</f>
        <v>0</v>
      </c>
      <c r="BH455" s="216">
        <f>IF(N455="sníž. přenesená",J455,0)</f>
        <v>0</v>
      </c>
      <c r="BI455" s="216">
        <f>IF(N455="nulová",J455,0)</f>
        <v>0</v>
      </c>
      <c r="BJ455" s="17" t="s">
        <v>84</v>
      </c>
      <c r="BK455" s="216">
        <f>ROUND(I455*H455,2)</f>
        <v>0</v>
      </c>
      <c r="BL455" s="17" t="s">
        <v>235</v>
      </c>
      <c r="BM455" s="215" t="s">
        <v>851</v>
      </c>
    </row>
    <row r="456" s="2" customFormat="1">
      <c r="A456" s="38"/>
      <c r="B456" s="39"/>
      <c r="C456" s="40"/>
      <c r="D456" s="217" t="s">
        <v>148</v>
      </c>
      <c r="E456" s="40"/>
      <c r="F456" s="218" t="s">
        <v>850</v>
      </c>
      <c r="G456" s="40"/>
      <c r="H456" s="40"/>
      <c r="I456" s="219"/>
      <c r="J456" s="40"/>
      <c r="K456" s="40"/>
      <c r="L456" s="44"/>
      <c r="M456" s="220"/>
      <c r="N456" s="221"/>
      <c r="O456" s="84"/>
      <c r="P456" s="84"/>
      <c r="Q456" s="84"/>
      <c r="R456" s="84"/>
      <c r="S456" s="84"/>
      <c r="T456" s="85"/>
      <c r="U456" s="38"/>
      <c r="V456" s="38"/>
      <c r="W456" s="38"/>
      <c r="X456" s="38"/>
      <c r="Y456" s="38"/>
      <c r="Z456" s="38"/>
      <c r="AA456" s="38"/>
      <c r="AB456" s="38"/>
      <c r="AC456" s="38"/>
      <c r="AD456" s="38"/>
      <c r="AE456" s="38"/>
      <c r="AT456" s="17" t="s">
        <v>148</v>
      </c>
      <c r="AU456" s="17" t="s">
        <v>86</v>
      </c>
    </row>
    <row r="457" s="2" customFormat="1">
      <c r="A457" s="38"/>
      <c r="B457" s="39"/>
      <c r="C457" s="40"/>
      <c r="D457" s="222" t="s">
        <v>150</v>
      </c>
      <c r="E457" s="40"/>
      <c r="F457" s="223" t="s">
        <v>852</v>
      </c>
      <c r="G457" s="40"/>
      <c r="H457" s="40"/>
      <c r="I457" s="219"/>
      <c r="J457" s="40"/>
      <c r="K457" s="40"/>
      <c r="L457" s="44"/>
      <c r="M457" s="220"/>
      <c r="N457" s="221"/>
      <c r="O457" s="84"/>
      <c r="P457" s="84"/>
      <c r="Q457" s="84"/>
      <c r="R457" s="84"/>
      <c r="S457" s="84"/>
      <c r="T457" s="85"/>
      <c r="U457" s="38"/>
      <c r="V457" s="38"/>
      <c r="W457" s="38"/>
      <c r="X457" s="38"/>
      <c r="Y457" s="38"/>
      <c r="Z457" s="38"/>
      <c r="AA457" s="38"/>
      <c r="AB457" s="38"/>
      <c r="AC457" s="38"/>
      <c r="AD457" s="38"/>
      <c r="AE457" s="38"/>
      <c r="AT457" s="17" t="s">
        <v>150</v>
      </c>
      <c r="AU457" s="17" t="s">
        <v>86</v>
      </c>
    </row>
    <row r="458" s="2" customFormat="1" ht="24.15" customHeight="1">
      <c r="A458" s="38"/>
      <c r="B458" s="39"/>
      <c r="C458" s="204" t="s">
        <v>853</v>
      </c>
      <c r="D458" s="204" t="s">
        <v>141</v>
      </c>
      <c r="E458" s="205" t="s">
        <v>854</v>
      </c>
      <c r="F458" s="206" t="s">
        <v>855</v>
      </c>
      <c r="G458" s="207" t="s">
        <v>144</v>
      </c>
      <c r="H458" s="208">
        <v>5</v>
      </c>
      <c r="I458" s="209"/>
      <c r="J458" s="210">
        <f>ROUND(I458*H458,2)</f>
        <v>0</v>
      </c>
      <c r="K458" s="206" t="s">
        <v>19</v>
      </c>
      <c r="L458" s="44"/>
      <c r="M458" s="211" t="s">
        <v>19</v>
      </c>
      <c r="N458" s="212" t="s">
        <v>47</v>
      </c>
      <c r="O458" s="84"/>
      <c r="P458" s="213">
        <f>O458*H458</f>
        <v>0</v>
      </c>
      <c r="Q458" s="213">
        <v>0.0089999999999999993</v>
      </c>
      <c r="R458" s="213">
        <f>Q458*H458</f>
        <v>0.044999999999999998</v>
      </c>
      <c r="S458" s="213">
        <v>0</v>
      </c>
      <c r="T458" s="214">
        <f>S458*H458</f>
        <v>0</v>
      </c>
      <c r="U458" s="38"/>
      <c r="V458" s="38"/>
      <c r="W458" s="38"/>
      <c r="X458" s="38"/>
      <c r="Y458" s="38"/>
      <c r="Z458" s="38"/>
      <c r="AA458" s="38"/>
      <c r="AB458" s="38"/>
      <c r="AC458" s="38"/>
      <c r="AD458" s="38"/>
      <c r="AE458" s="38"/>
      <c r="AR458" s="215" t="s">
        <v>235</v>
      </c>
      <c r="AT458" s="215" t="s">
        <v>141</v>
      </c>
      <c r="AU458" s="215" t="s">
        <v>86</v>
      </c>
      <c r="AY458" s="17" t="s">
        <v>138</v>
      </c>
      <c r="BE458" s="216">
        <f>IF(N458="základní",J458,0)</f>
        <v>0</v>
      </c>
      <c r="BF458" s="216">
        <f>IF(N458="snížená",J458,0)</f>
        <v>0</v>
      </c>
      <c r="BG458" s="216">
        <f>IF(N458="zákl. přenesená",J458,0)</f>
        <v>0</v>
      </c>
      <c r="BH458" s="216">
        <f>IF(N458="sníž. přenesená",J458,0)</f>
        <v>0</v>
      </c>
      <c r="BI458" s="216">
        <f>IF(N458="nulová",J458,0)</f>
        <v>0</v>
      </c>
      <c r="BJ458" s="17" t="s">
        <v>84</v>
      </c>
      <c r="BK458" s="216">
        <f>ROUND(I458*H458,2)</f>
        <v>0</v>
      </c>
      <c r="BL458" s="17" t="s">
        <v>235</v>
      </c>
      <c r="BM458" s="215" t="s">
        <v>856</v>
      </c>
    </row>
    <row r="459" s="2" customFormat="1">
      <c r="A459" s="38"/>
      <c r="B459" s="39"/>
      <c r="C459" s="40"/>
      <c r="D459" s="217" t="s">
        <v>148</v>
      </c>
      <c r="E459" s="40"/>
      <c r="F459" s="218" t="s">
        <v>855</v>
      </c>
      <c r="G459" s="40"/>
      <c r="H459" s="40"/>
      <c r="I459" s="219"/>
      <c r="J459" s="40"/>
      <c r="K459" s="40"/>
      <c r="L459" s="44"/>
      <c r="M459" s="220"/>
      <c r="N459" s="221"/>
      <c r="O459" s="84"/>
      <c r="P459" s="84"/>
      <c r="Q459" s="84"/>
      <c r="R459" s="84"/>
      <c r="S459" s="84"/>
      <c r="T459" s="85"/>
      <c r="U459" s="38"/>
      <c r="V459" s="38"/>
      <c r="W459" s="38"/>
      <c r="X459" s="38"/>
      <c r="Y459" s="38"/>
      <c r="Z459" s="38"/>
      <c r="AA459" s="38"/>
      <c r="AB459" s="38"/>
      <c r="AC459" s="38"/>
      <c r="AD459" s="38"/>
      <c r="AE459" s="38"/>
      <c r="AT459" s="17" t="s">
        <v>148</v>
      </c>
      <c r="AU459" s="17" t="s">
        <v>86</v>
      </c>
    </row>
    <row r="460" s="2" customFormat="1" ht="21.75" customHeight="1">
      <c r="A460" s="38"/>
      <c r="B460" s="39"/>
      <c r="C460" s="235" t="s">
        <v>857</v>
      </c>
      <c r="D460" s="235" t="s">
        <v>190</v>
      </c>
      <c r="E460" s="236" t="s">
        <v>858</v>
      </c>
      <c r="F460" s="237" t="s">
        <v>859</v>
      </c>
      <c r="G460" s="238" t="s">
        <v>144</v>
      </c>
      <c r="H460" s="239">
        <v>5</v>
      </c>
      <c r="I460" s="240"/>
      <c r="J460" s="241">
        <f>ROUND(I460*H460,2)</f>
        <v>0</v>
      </c>
      <c r="K460" s="237" t="s">
        <v>145</v>
      </c>
      <c r="L460" s="242"/>
      <c r="M460" s="243" t="s">
        <v>19</v>
      </c>
      <c r="N460" s="244" t="s">
        <v>47</v>
      </c>
      <c r="O460" s="84"/>
      <c r="P460" s="213">
        <f>O460*H460</f>
        <v>0</v>
      </c>
      <c r="Q460" s="213">
        <v>0.021999999999999999</v>
      </c>
      <c r="R460" s="213">
        <f>Q460*H460</f>
        <v>0.10999999999999999</v>
      </c>
      <c r="S460" s="213">
        <v>0</v>
      </c>
      <c r="T460" s="214">
        <f>S460*H460</f>
        <v>0</v>
      </c>
      <c r="U460" s="38"/>
      <c r="V460" s="38"/>
      <c r="W460" s="38"/>
      <c r="X460" s="38"/>
      <c r="Y460" s="38"/>
      <c r="Z460" s="38"/>
      <c r="AA460" s="38"/>
      <c r="AB460" s="38"/>
      <c r="AC460" s="38"/>
      <c r="AD460" s="38"/>
      <c r="AE460" s="38"/>
      <c r="AR460" s="215" t="s">
        <v>457</v>
      </c>
      <c r="AT460" s="215" t="s">
        <v>190</v>
      </c>
      <c r="AU460" s="215" t="s">
        <v>86</v>
      </c>
      <c r="AY460" s="17" t="s">
        <v>138</v>
      </c>
      <c r="BE460" s="216">
        <f>IF(N460="základní",J460,0)</f>
        <v>0</v>
      </c>
      <c r="BF460" s="216">
        <f>IF(N460="snížená",J460,0)</f>
        <v>0</v>
      </c>
      <c r="BG460" s="216">
        <f>IF(N460="zákl. přenesená",J460,0)</f>
        <v>0</v>
      </c>
      <c r="BH460" s="216">
        <f>IF(N460="sníž. přenesená",J460,0)</f>
        <v>0</v>
      </c>
      <c r="BI460" s="216">
        <f>IF(N460="nulová",J460,0)</f>
        <v>0</v>
      </c>
      <c r="BJ460" s="17" t="s">
        <v>84</v>
      </c>
      <c r="BK460" s="216">
        <f>ROUND(I460*H460,2)</f>
        <v>0</v>
      </c>
      <c r="BL460" s="17" t="s">
        <v>235</v>
      </c>
      <c r="BM460" s="215" t="s">
        <v>860</v>
      </c>
    </row>
    <row r="461" s="2" customFormat="1">
      <c r="A461" s="38"/>
      <c r="B461" s="39"/>
      <c r="C461" s="40"/>
      <c r="D461" s="217" t="s">
        <v>148</v>
      </c>
      <c r="E461" s="40"/>
      <c r="F461" s="218" t="s">
        <v>861</v>
      </c>
      <c r="G461" s="40"/>
      <c r="H461" s="40"/>
      <c r="I461" s="219"/>
      <c r="J461" s="40"/>
      <c r="K461" s="40"/>
      <c r="L461" s="44"/>
      <c r="M461" s="220"/>
      <c r="N461" s="221"/>
      <c r="O461" s="84"/>
      <c r="P461" s="84"/>
      <c r="Q461" s="84"/>
      <c r="R461" s="84"/>
      <c r="S461" s="84"/>
      <c r="T461" s="85"/>
      <c r="U461" s="38"/>
      <c r="V461" s="38"/>
      <c r="W461" s="38"/>
      <c r="X461" s="38"/>
      <c r="Y461" s="38"/>
      <c r="Z461" s="38"/>
      <c r="AA461" s="38"/>
      <c r="AB461" s="38"/>
      <c r="AC461" s="38"/>
      <c r="AD461" s="38"/>
      <c r="AE461" s="38"/>
      <c r="AT461" s="17" t="s">
        <v>148</v>
      </c>
      <c r="AU461" s="17" t="s">
        <v>86</v>
      </c>
    </row>
    <row r="462" s="2" customFormat="1" ht="21.75" customHeight="1">
      <c r="A462" s="38"/>
      <c r="B462" s="39"/>
      <c r="C462" s="204" t="s">
        <v>862</v>
      </c>
      <c r="D462" s="204" t="s">
        <v>141</v>
      </c>
      <c r="E462" s="205" t="s">
        <v>863</v>
      </c>
      <c r="F462" s="206" t="s">
        <v>864</v>
      </c>
      <c r="G462" s="207" t="s">
        <v>144</v>
      </c>
      <c r="H462" s="208">
        <v>5</v>
      </c>
      <c r="I462" s="209"/>
      <c r="J462" s="210">
        <f>ROUND(I462*H462,2)</f>
        <v>0</v>
      </c>
      <c r="K462" s="206" t="s">
        <v>145</v>
      </c>
      <c r="L462" s="44"/>
      <c r="M462" s="211" t="s">
        <v>19</v>
      </c>
      <c r="N462" s="212" t="s">
        <v>47</v>
      </c>
      <c r="O462" s="84"/>
      <c r="P462" s="213">
        <f>O462*H462</f>
        <v>0</v>
      </c>
      <c r="Q462" s="213">
        <v>0</v>
      </c>
      <c r="R462" s="213">
        <f>Q462*H462</f>
        <v>0</v>
      </c>
      <c r="S462" s="213">
        <v>0</v>
      </c>
      <c r="T462" s="214">
        <f>S462*H462</f>
        <v>0</v>
      </c>
      <c r="U462" s="38"/>
      <c r="V462" s="38"/>
      <c r="W462" s="38"/>
      <c r="X462" s="38"/>
      <c r="Y462" s="38"/>
      <c r="Z462" s="38"/>
      <c r="AA462" s="38"/>
      <c r="AB462" s="38"/>
      <c r="AC462" s="38"/>
      <c r="AD462" s="38"/>
      <c r="AE462" s="38"/>
      <c r="AR462" s="215" t="s">
        <v>146</v>
      </c>
      <c r="AT462" s="215" t="s">
        <v>141</v>
      </c>
      <c r="AU462" s="215" t="s">
        <v>86</v>
      </c>
      <c r="AY462" s="17" t="s">
        <v>138</v>
      </c>
      <c r="BE462" s="216">
        <f>IF(N462="základní",J462,0)</f>
        <v>0</v>
      </c>
      <c r="BF462" s="216">
        <f>IF(N462="snížená",J462,0)</f>
        <v>0</v>
      </c>
      <c r="BG462" s="216">
        <f>IF(N462="zákl. přenesená",J462,0)</f>
        <v>0</v>
      </c>
      <c r="BH462" s="216">
        <f>IF(N462="sníž. přenesená",J462,0)</f>
        <v>0</v>
      </c>
      <c r="BI462" s="216">
        <f>IF(N462="nulová",J462,0)</f>
        <v>0</v>
      </c>
      <c r="BJ462" s="17" t="s">
        <v>84</v>
      </c>
      <c r="BK462" s="216">
        <f>ROUND(I462*H462,2)</f>
        <v>0</v>
      </c>
      <c r="BL462" s="17" t="s">
        <v>146</v>
      </c>
      <c r="BM462" s="215" t="s">
        <v>865</v>
      </c>
    </row>
    <row r="463" s="2" customFormat="1">
      <c r="A463" s="38"/>
      <c r="B463" s="39"/>
      <c r="C463" s="40"/>
      <c r="D463" s="217" t="s">
        <v>148</v>
      </c>
      <c r="E463" s="40"/>
      <c r="F463" s="218" t="s">
        <v>866</v>
      </c>
      <c r="G463" s="40"/>
      <c r="H463" s="40"/>
      <c r="I463" s="219"/>
      <c r="J463" s="40"/>
      <c r="K463" s="40"/>
      <c r="L463" s="44"/>
      <c r="M463" s="220"/>
      <c r="N463" s="221"/>
      <c r="O463" s="84"/>
      <c r="P463" s="84"/>
      <c r="Q463" s="84"/>
      <c r="R463" s="84"/>
      <c r="S463" s="84"/>
      <c r="T463" s="85"/>
      <c r="U463" s="38"/>
      <c r="V463" s="38"/>
      <c r="W463" s="38"/>
      <c r="X463" s="38"/>
      <c r="Y463" s="38"/>
      <c r="Z463" s="38"/>
      <c r="AA463" s="38"/>
      <c r="AB463" s="38"/>
      <c r="AC463" s="38"/>
      <c r="AD463" s="38"/>
      <c r="AE463" s="38"/>
      <c r="AT463" s="17" t="s">
        <v>148</v>
      </c>
      <c r="AU463" s="17" t="s">
        <v>86</v>
      </c>
    </row>
    <row r="464" s="2" customFormat="1">
      <c r="A464" s="38"/>
      <c r="B464" s="39"/>
      <c r="C464" s="40"/>
      <c r="D464" s="222" t="s">
        <v>150</v>
      </c>
      <c r="E464" s="40"/>
      <c r="F464" s="223" t="s">
        <v>867</v>
      </c>
      <c r="G464" s="40"/>
      <c r="H464" s="40"/>
      <c r="I464" s="219"/>
      <c r="J464" s="40"/>
      <c r="K464" s="40"/>
      <c r="L464" s="44"/>
      <c r="M464" s="220"/>
      <c r="N464" s="221"/>
      <c r="O464" s="84"/>
      <c r="P464" s="84"/>
      <c r="Q464" s="84"/>
      <c r="R464" s="84"/>
      <c r="S464" s="84"/>
      <c r="T464" s="85"/>
      <c r="U464" s="38"/>
      <c r="V464" s="38"/>
      <c r="W464" s="38"/>
      <c r="X464" s="38"/>
      <c r="Y464" s="38"/>
      <c r="Z464" s="38"/>
      <c r="AA464" s="38"/>
      <c r="AB464" s="38"/>
      <c r="AC464" s="38"/>
      <c r="AD464" s="38"/>
      <c r="AE464" s="38"/>
      <c r="AT464" s="17" t="s">
        <v>150</v>
      </c>
      <c r="AU464" s="17" t="s">
        <v>86</v>
      </c>
    </row>
    <row r="465" s="2" customFormat="1" ht="24.15" customHeight="1">
      <c r="A465" s="38"/>
      <c r="B465" s="39"/>
      <c r="C465" s="204" t="s">
        <v>868</v>
      </c>
      <c r="D465" s="204" t="s">
        <v>141</v>
      </c>
      <c r="E465" s="205" t="s">
        <v>869</v>
      </c>
      <c r="F465" s="206" t="s">
        <v>870</v>
      </c>
      <c r="G465" s="207" t="s">
        <v>144</v>
      </c>
      <c r="H465" s="208">
        <v>5</v>
      </c>
      <c r="I465" s="209"/>
      <c r="J465" s="210">
        <f>ROUND(I465*H465,2)</f>
        <v>0</v>
      </c>
      <c r="K465" s="206" t="s">
        <v>145</v>
      </c>
      <c r="L465" s="44"/>
      <c r="M465" s="211" t="s">
        <v>19</v>
      </c>
      <c r="N465" s="212" t="s">
        <v>47</v>
      </c>
      <c r="O465" s="84"/>
      <c r="P465" s="213">
        <f>O465*H465</f>
        <v>0</v>
      </c>
      <c r="Q465" s="213">
        <v>0.014999999999999999</v>
      </c>
      <c r="R465" s="213">
        <f>Q465*H465</f>
        <v>0.074999999999999997</v>
      </c>
      <c r="S465" s="213">
        <v>0</v>
      </c>
      <c r="T465" s="214">
        <f>S465*H465</f>
        <v>0</v>
      </c>
      <c r="U465" s="38"/>
      <c r="V465" s="38"/>
      <c r="W465" s="38"/>
      <c r="X465" s="38"/>
      <c r="Y465" s="38"/>
      <c r="Z465" s="38"/>
      <c r="AA465" s="38"/>
      <c r="AB465" s="38"/>
      <c r="AC465" s="38"/>
      <c r="AD465" s="38"/>
      <c r="AE465" s="38"/>
      <c r="AR465" s="215" t="s">
        <v>235</v>
      </c>
      <c r="AT465" s="215" t="s">
        <v>141</v>
      </c>
      <c r="AU465" s="215" t="s">
        <v>86</v>
      </c>
      <c r="AY465" s="17" t="s">
        <v>138</v>
      </c>
      <c r="BE465" s="216">
        <f>IF(N465="základní",J465,0)</f>
        <v>0</v>
      </c>
      <c r="BF465" s="216">
        <f>IF(N465="snížená",J465,0)</f>
        <v>0</v>
      </c>
      <c r="BG465" s="216">
        <f>IF(N465="zákl. přenesená",J465,0)</f>
        <v>0</v>
      </c>
      <c r="BH465" s="216">
        <f>IF(N465="sníž. přenesená",J465,0)</f>
        <v>0</v>
      </c>
      <c r="BI465" s="216">
        <f>IF(N465="nulová",J465,0)</f>
        <v>0</v>
      </c>
      <c r="BJ465" s="17" t="s">
        <v>84</v>
      </c>
      <c r="BK465" s="216">
        <f>ROUND(I465*H465,2)</f>
        <v>0</v>
      </c>
      <c r="BL465" s="17" t="s">
        <v>235</v>
      </c>
      <c r="BM465" s="215" t="s">
        <v>871</v>
      </c>
    </row>
    <row r="466" s="2" customFormat="1">
      <c r="A466" s="38"/>
      <c r="B466" s="39"/>
      <c r="C466" s="40"/>
      <c r="D466" s="217" t="s">
        <v>148</v>
      </c>
      <c r="E466" s="40"/>
      <c r="F466" s="218" t="s">
        <v>870</v>
      </c>
      <c r="G466" s="40"/>
      <c r="H466" s="40"/>
      <c r="I466" s="219"/>
      <c r="J466" s="40"/>
      <c r="K466" s="40"/>
      <c r="L466" s="44"/>
      <c r="M466" s="220"/>
      <c r="N466" s="221"/>
      <c r="O466" s="84"/>
      <c r="P466" s="84"/>
      <c r="Q466" s="84"/>
      <c r="R466" s="84"/>
      <c r="S466" s="84"/>
      <c r="T466" s="85"/>
      <c r="U466" s="38"/>
      <c r="V466" s="38"/>
      <c r="W466" s="38"/>
      <c r="X466" s="38"/>
      <c r="Y466" s="38"/>
      <c r="Z466" s="38"/>
      <c r="AA466" s="38"/>
      <c r="AB466" s="38"/>
      <c r="AC466" s="38"/>
      <c r="AD466" s="38"/>
      <c r="AE466" s="38"/>
      <c r="AT466" s="17" t="s">
        <v>148</v>
      </c>
      <c r="AU466" s="17" t="s">
        <v>86</v>
      </c>
    </row>
    <row r="467" s="2" customFormat="1">
      <c r="A467" s="38"/>
      <c r="B467" s="39"/>
      <c r="C467" s="40"/>
      <c r="D467" s="222" t="s">
        <v>150</v>
      </c>
      <c r="E467" s="40"/>
      <c r="F467" s="223" t="s">
        <v>872</v>
      </c>
      <c r="G467" s="40"/>
      <c r="H467" s="40"/>
      <c r="I467" s="219"/>
      <c r="J467" s="40"/>
      <c r="K467" s="40"/>
      <c r="L467" s="44"/>
      <c r="M467" s="220"/>
      <c r="N467" s="221"/>
      <c r="O467" s="84"/>
      <c r="P467" s="84"/>
      <c r="Q467" s="84"/>
      <c r="R467" s="84"/>
      <c r="S467" s="84"/>
      <c r="T467" s="85"/>
      <c r="U467" s="38"/>
      <c r="V467" s="38"/>
      <c r="W467" s="38"/>
      <c r="X467" s="38"/>
      <c r="Y467" s="38"/>
      <c r="Z467" s="38"/>
      <c r="AA467" s="38"/>
      <c r="AB467" s="38"/>
      <c r="AC467" s="38"/>
      <c r="AD467" s="38"/>
      <c r="AE467" s="38"/>
      <c r="AT467" s="17" t="s">
        <v>150</v>
      </c>
      <c r="AU467" s="17" t="s">
        <v>86</v>
      </c>
    </row>
    <row r="468" s="2" customFormat="1" ht="16.5" customHeight="1">
      <c r="A468" s="38"/>
      <c r="B468" s="39"/>
      <c r="C468" s="235" t="s">
        <v>873</v>
      </c>
      <c r="D468" s="235" t="s">
        <v>190</v>
      </c>
      <c r="E468" s="236" t="s">
        <v>874</v>
      </c>
      <c r="F468" s="237" t="s">
        <v>875</v>
      </c>
      <c r="G468" s="238" t="s">
        <v>689</v>
      </c>
      <c r="H468" s="239">
        <v>5</v>
      </c>
      <c r="I468" s="240"/>
      <c r="J468" s="241">
        <f>ROUND(I468*H468,2)</f>
        <v>0</v>
      </c>
      <c r="K468" s="237" t="s">
        <v>145</v>
      </c>
      <c r="L468" s="242"/>
      <c r="M468" s="243" t="s">
        <v>19</v>
      </c>
      <c r="N468" s="244" t="s">
        <v>47</v>
      </c>
      <c r="O468" s="84"/>
      <c r="P468" s="213">
        <f>O468*H468</f>
        <v>0</v>
      </c>
      <c r="Q468" s="213">
        <v>0.001</v>
      </c>
      <c r="R468" s="213">
        <f>Q468*H468</f>
        <v>0.0050000000000000001</v>
      </c>
      <c r="S468" s="213">
        <v>0</v>
      </c>
      <c r="T468" s="214">
        <f>S468*H468</f>
        <v>0</v>
      </c>
      <c r="U468" s="38"/>
      <c r="V468" s="38"/>
      <c r="W468" s="38"/>
      <c r="X468" s="38"/>
      <c r="Y468" s="38"/>
      <c r="Z468" s="38"/>
      <c r="AA468" s="38"/>
      <c r="AB468" s="38"/>
      <c r="AC468" s="38"/>
      <c r="AD468" s="38"/>
      <c r="AE468" s="38"/>
      <c r="AR468" s="215" t="s">
        <v>457</v>
      </c>
      <c r="AT468" s="215" t="s">
        <v>190</v>
      </c>
      <c r="AU468" s="215" t="s">
        <v>86</v>
      </c>
      <c r="AY468" s="17" t="s">
        <v>138</v>
      </c>
      <c r="BE468" s="216">
        <f>IF(N468="základní",J468,0)</f>
        <v>0</v>
      </c>
      <c r="BF468" s="216">
        <f>IF(N468="snížená",J468,0)</f>
        <v>0</v>
      </c>
      <c r="BG468" s="216">
        <f>IF(N468="zákl. přenesená",J468,0)</f>
        <v>0</v>
      </c>
      <c r="BH468" s="216">
        <f>IF(N468="sníž. přenesená",J468,0)</f>
        <v>0</v>
      </c>
      <c r="BI468" s="216">
        <f>IF(N468="nulová",J468,0)</f>
        <v>0</v>
      </c>
      <c r="BJ468" s="17" t="s">
        <v>84</v>
      </c>
      <c r="BK468" s="216">
        <f>ROUND(I468*H468,2)</f>
        <v>0</v>
      </c>
      <c r="BL468" s="17" t="s">
        <v>235</v>
      </c>
      <c r="BM468" s="215" t="s">
        <v>876</v>
      </c>
    </row>
    <row r="469" s="2" customFormat="1">
      <c r="A469" s="38"/>
      <c r="B469" s="39"/>
      <c r="C469" s="40"/>
      <c r="D469" s="217" t="s">
        <v>148</v>
      </c>
      <c r="E469" s="40"/>
      <c r="F469" s="218" t="s">
        <v>875</v>
      </c>
      <c r="G469" s="40"/>
      <c r="H469" s="40"/>
      <c r="I469" s="219"/>
      <c r="J469" s="40"/>
      <c r="K469" s="40"/>
      <c r="L469" s="44"/>
      <c r="M469" s="220"/>
      <c r="N469" s="221"/>
      <c r="O469" s="84"/>
      <c r="P469" s="84"/>
      <c r="Q469" s="84"/>
      <c r="R469" s="84"/>
      <c r="S469" s="84"/>
      <c r="T469" s="85"/>
      <c r="U469" s="38"/>
      <c r="V469" s="38"/>
      <c r="W469" s="38"/>
      <c r="X469" s="38"/>
      <c r="Y469" s="38"/>
      <c r="Z469" s="38"/>
      <c r="AA469" s="38"/>
      <c r="AB469" s="38"/>
      <c r="AC469" s="38"/>
      <c r="AD469" s="38"/>
      <c r="AE469" s="38"/>
      <c r="AT469" s="17" t="s">
        <v>148</v>
      </c>
      <c r="AU469" s="17" t="s">
        <v>86</v>
      </c>
    </row>
    <row r="470" s="2" customFormat="1" ht="16.5" customHeight="1">
      <c r="A470" s="38"/>
      <c r="B470" s="39"/>
      <c r="C470" s="235" t="s">
        <v>877</v>
      </c>
      <c r="D470" s="235" t="s">
        <v>190</v>
      </c>
      <c r="E470" s="236" t="s">
        <v>878</v>
      </c>
      <c r="F470" s="237" t="s">
        <v>879</v>
      </c>
      <c r="G470" s="238" t="s">
        <v>185</v>
      </c>
      <c r="H470" s="239">
        <v>8</v>
      </c>
      <c r="I470" s="240"/>
      <c r="J470" s="241">
        <f>ROUND(I470*H470,2)</f>
        <v>0</v>
      </c>
      <c r="K470" s="237" t="s">
        <v>145</v>
      </c>
      <c r="L470" s="242"/>
      <c r="M470" s="243" t="s">
        <v>19</v>
      </c>
      <c r="N470" s="244" t="s">
        <v>47</v>
      </c>
      <c r="O470" s="84"/>
      <c r="P470" s="213">
        <f>O470*H470</f>
        <v>0</v>
      </c>
      <c r="Q470" s="213">
        <v>4.0000000000000003E-05</v>
      </c>
      <c r="R470" s="213">
        <f>Q470*H470</f>
        <v>0.00032000000000000003</v>
      </c>
      <c r="S470" s="213">
        <v>0</v>
      </c>
      <c r="T470" s="214">
        <f>S470*H470</f>
        <v>0</v>
      </c>
      <c r="U470" s="38"/>
      <c r="V470" s="38"/>
      <c r="W470" s="38"/>
      <c r="X470" s="38"/>
      <c r="Y470" s="38"/>
      <c r="Z470" s="38"/>
      <c r="AA470" s="38"/>
      <c r="AB470" s="38"/>
      <c r="AC470" s="38"/>
      <c r="AD470" s="38"/>
      <c r="AE470" s="38"/>
      <c r="AR470" s="215" t="s">
        <v>457</v>
      </c>
      <c r="AT470" s="215" t="s">
        <v>190</v>
      </c>
      <c r="AU470" s="215" t="s">
        <v>86</v>
      </c>
      <c r="AY470" s="17" t="s">
        <v>138</v>
      </c>
      <c r="BE470" s="216">
        <f>IF(N470="základní",J470,0)</f>
        <v>0</v>
      </c>
      <c r="BF470" s="216">
        <f>IF(N470="snížená",J470,0)</f>
        <v>0</v>
      </c>
      <c r="BG470" s="216">
        <f>IF(N470="zákl. přenesená",J470,0)</f>
        <v>0</v>
      </c>
      <c r="BH470" s="216">
        <f>IF(N470="sníž. přenesená",J470,0)</f>
        <v>0</v>
      </c>
      <c r="BI470" s="216">
        <f>IF(N470="nulová",J470,0)</f>
        <v>0</v>
      </c>
      <c r="BJ470" s="17" t="s">
        <v>84</v>
      </c>
      <c r="BK470" s="216">
        <f>ROUND(I470*H470,2)</f>
        <v>0</v>
      </c>
      <c r="BL470" s="17" t="s">
        <v>235</v>
      </c>
      <c r="BM470" s="215" t="s">
        <v>880</v>
      </c>
    </row>
    <row r="471" s="2" customFormat="1">
      <c r="A471" s="38"/>
      <c r="B471" s="39"/>
      <c r="C471" s="40"/>
      <c r="D471" s="217" t="s">
        <v>148</v>
      </c>
      <c r="E471" s="40"/>
      <c r="F471" s="218" t="s">
        <v>879</v>
      </c>
      <c r="G471" s="40"/>
      <c r="H471" s="40"/>
      <c r="I471" s="219"/>
      <c r="J471" s="40"/>
      <c r="K471" s="40"/>
      <c r="L471" s="44"/>
      <c r="M471" s="220"/>
      <c r="N471" s="221"/>
      <c r="O471" s="84"/>
      <c r="P471" s="84"/>
      <c r="Q471" s="84"/>
      <c r="R471" s="84"/>
      <c r="S471" s="84"/>
      <c r="T471" s="85"/>
      <c r="U471" s="38"/>
      <c r="V471" s="38"/>
      <c r="W471" s="38"/>
      <c r="X471" s="38"/>
      <c r="Y471" s="38"/>
      <c r="Z471" s="38"/>
      <c r="AA471" s="38"/>
      <c r="AB471" s="38"/>
      <c r="AC471" s="38"/>
      <c r="AD471" s="38"/>
      <c r="AE471" s="38"/>
      <c r="AT471" s="17" t="s">
        <v>148</v>
      </c>
      <c r="AU471" s="17" t="s">
        <v>86</v>
      </c>
    </row>
    <row r="472" s="2" customFormat="1" ht="16.5" customHeight="1">
      <c r="A472" s="38"/>
      <c r="B472" s="39"/>
      <c r="C472" s="235" t="s">
        <v>881</v>
      </c>
      <c r="D472" s="235" t="s">
        <v>190</v>
      </c>
      <c r="E472" s="236" t="s">
        <v>882</v>
      </c>
      <c r="F472" s="237" t="s">
        <v>883</v>
      </c>
      <c r="G472" s="238" t="s">
        <v>201</v>
      </c>
      <c r="H472" s="239">
        <v>12</v>
      </c>
      <c r="I472" s="240"/>
      <c r="J472" s="241">
        <f>ROUND(I472*H472,2)</f>
        <v>0</v>
      </c>
      <c r="K472" s="237" t="s">
        <v>145</v>
      </c>
      <c r="L472" s="242"/>
      <c r="M472" s="243" t="s">
        <v>19</v>
      </c>
      <c r="N472" s="244" t="s">
        <v>47</v>
      </c>
      <c r="O472" s="84"/>
      <c r="P472" s="213">
        <f>O472*H472</f>
        <v>0</v>
      </c>
      <c r="Q472" s="213">
        <v>3.0000000000000001E-05</v>
      </c>
      <c r="R472" s="213">
        <f>Q472*H472</f>
        <v>0.00036000000000000002</v>
      </c>
      <c r="S472" s="213">
        <v>0</v>
      </c>
      <c r="T472" s="214">
        <f>S472*H472</f>
        <v>0</v>
      </c>
      <c r="U472" s="38"/>
      <c r="V472" s="38"/>
      <c r="W472" s="38"/>
      <c r="X472" s="38"/>
      <c r="Y472" s="38"/>
      <c r="Z472" s="38"/>
      <c r="AA472" s="38"/>
      <c r="AB472" s="38"/>
      <c r="AC472" s="38"/>
      <c r="AD472" s="38"/>
      <c r="AE472" s="38"/>
      <c r="AR472" s="215" t="s">
        <v>457</v>
      </c>
      <c r="AT472" s="215" t="s">
        <v>190</v>
      </c>
      <c r="AU472" s="215" t="s">
        <v>86</v>
      </c>
      <c r="AY472" s="17" t="s">
        <v>138</v>
      </c>
      <c r="BE472" s="216">
        <f>IF(N472="základní",J472,0)</f>
        <v>0</v>
      </c>
      <c r="BF472" s="216">
        <f>IF(N472="snížená",J472,0)</f>
        <v>0</v>
      </c>
      <c r="BG472" s="216">
        <f>IF(N472="zákl. přenesená",J472,0)</f>
        <v>0</v>
      </c>
      <c r="BH472" s="216">
        <f>IF(N472="sníž. přenesená",J472,0)</f>
        <v>0</v>
      </c>
      <c r="BI472" s="216">
        <f>IF(N472="nulová",J472,0)</f>
        <v>0</v>
      </c>
      <c r="BJ472" s="17" t="s">
        <v>84</v>
      </c>
      <c r="BK472" s="216">
        <f>ROUND(I472*H472,2)</f>
        <v>0</v>
      </c>
      <c r="BL472" s="17" t="s">
        <v>235</v>
      </c>
      <c r="BM472" s="215" t="s">
        <v>884</v>
      </c>
    </row>
    <row r="473" s="2" customFormat="1">
      <c r="A473" s="38"/>
      <c r="B473" s="39"/>
      <c r="C473" s="40"/>
      <c r="D473" s="217" t="s">
        <v>148</v>
      </c>
      <c r="E473" s="40"/>
      <c r="F473" s="218" t="s">
        <v>883</v>
      </c>
      <c r="G473" s="40"/>
      <c r="H473" s="40"/>
      <c r="I473" s="219"/>
      <c r="J473" s="40"/>
      <c r="K473" s="40"/>
      <c r="L473" s="44"/>
      <c r="M473" s="220"/>
      <c r="N473" s="221"/>
      <c r="O473" s="84"/>
      <c r="P473" s="84"/>
      <c r="Q473" s="84"/>
      <c r="R473" s="84"/>
      <c r="S473" s="84"/>
      <c r="T473" s="85"/>
      <c r="U473" s="38"/>
      <c r="V473" s="38"/>
      <c r="W473" s="38"/>
      <c r="X473" s="38"/>
      <c r="Y473" s="38"/>
      <c r="Z473" s="38"/>
      <c r="AA473" s="38"/>
      <c r="AB473" s="38"/>
      <c r="AC473" s="38"/>
      <c r="AD473" s="38"/>
      <c r="AE473" s="38"/>
      <c r="AT473" s="17" t="s">
        <v>148</v>
      </c>
      <c r="AU473" s="17" t="s">
        <v>86</v>
      </c>
    </row>
    <row r="474" s="12" customFormat="1" ht="22.8" customHeight="1">
      <c r="A474" s="12"/>
      <c r="B474" s="188"/>
      <c r="C474" s="189"/>
      <c r="D474" s="190" t="s">
        <v>75</v>
      </c>
      <c r="E474" s="202" t="s">
        <v>885</v>
      </c>
      <c r="F474" s="202" t="s">
        <v>886</v>
      </c>
      <c r="G474" s="189"/>
      <c r="H474" s="189"/>
      <c r="I474" s="192"/>
      <c r="J474" s="203">
        <f>BK474</f>
        <v>0</v>
      </c>
      <c r="K474" s="189"/>
      <c r="L474" s="194"/>
      <c r="M474" s="195"/>
      <c r="N474" s="196"/>
      <c r="O474" s="196"/>
      <c r="P474" s="197">
        <f>SUM(P475:P501)</f>
        <v>0</v>
      </c>
      <c r="Q474" s="196"/>
      <c r="R474" s="197">
        <f>SUM(R475:R501)</f>
        <v>0.61651999999999996</v>
      </c>
      <c r="S474" s="196"/>
      <c r="T474" s="198">
        <f>SUM(T475:T501)</f>
        <v>0.089999999999999997</v>
      </c>
      <c r="U474" s="12"/>
      <c r="V474" s="12"/>
      <c r="W474" s="12"/>
      <c r="X474" s="12"/>
      <c r="Y474" s="12"/>
      <c r="Z474" s="12"/>
      <c r="AA474" s="12"/>
      <c r="AB474" s="12"/>
      <c r="AC474" s="12"/>
      <c r="AD474" s="12"/>
      <c r="AE474" s="12"/>
      <c r="AR474" s="199" t="s">
        <v>86</v>
      </c>
      <c r="AT474" s="200" t="s">
        <v>75</v>
      </c>
      <c r="AU474" s="200" t="s">
        <v>84</v>
      </c>
      <c r="AY474" s="199" t="s">
        <v>138</v>
      </c>
      <c r="BK474" s="201">
        <f>SUM(BK475:BK501)</f>
        <v>0</v>
      </c>
    </row>
    <row r="475" s="2" customFormat="1" ht="16.5" customHeight="1">
      <c r="A475" s="38"/>
      <c r="B475" s="39"/>
      <c r="C475" s="204" t="s">
        <v>887</v>
      </c>
      <c r="D475" s="204" t="s">
        <v>141</v>
      </c>
      <c r="E475" s="205" t="s">
        <v>888</v>
      </c>
      <c r="F475" s="206" t="s">
        <v>889</v>
      </c>
      <c r="G475" s="207" t="s">
        <v>144</v>
      </c>
      <c r="H475" s="208">
        <v>30</v>
      </c>
      <c r="I475" s="209"/>
      <c r="J475" s="210">
        <f>ROUND(I475*H475,2)</f>
        <v>0</v>
      </c>
      <c r="K475" s="206" t="s">
        <v>145</v>
      </c>
      <c r="L475" s="44"/>
      <c r="M475" s="211" t="s">
        <v>19</v>
      </c>
      <c r="N475" s="212" t="s">
        <v>47</v>
      </c>
      <c r="O475" s="84"/>
      <c r="P475" s="213">
        <f>O475*H475</f>
        <v>0</v>
      </c>
      <c r="Q475" s="213">
        <v>0</v>
      </c>
      <c r="R475" s="213">
        <f>Q475*H475</f>
        <v>0</v>
      </c>
      <c r="S475" s="213">
        <v>0</v>
      </c>
      <c r="T475" s="214">
        <f>S475*H475</f>
        <v>0</v>
      </c>
      <c r="U475" s="38"/>
      <c r="V475" s="38"/>
      <c r="W475" s="38"/>
      <c r="X475" s="38"/>
      <c r="Y475" s="38"/>
      <c r="Z475" s="38"/>
      <c r="AA475" s="38"/>
      <c r="AB475" s="38"/>
      <c r="AC475" s="38"/>
      <c r="AD475" s="38"/>
      <c r="AE475" s="38"/>
      <c r="AR475" s="215" t="s">
        <v>235</v>
      </c>
      <c r="AT475" s="215" t="s">
        <v>141</v>
      </c>
      <c r="AU475" s="215" t="s">
        <v>86</v>
      </c>
      <c r="AY475" s="17" t="s">
        <v>138</v>
      </c>
      <c r="BE475" s="216">
        <f>IF(N475="základní",J475,0)</f>
        <v>0</v>
      </c>
      <c r="BF475" s="216">
        <f>IF(N475="snížená",J475,0)</f>
        <v>0</v>
      </c>
      <c r="BG475" s="216">
        <f>IF(N475="zákl. přenesená",J475,0)</f>
        <v>0</v>
      </c>
      <c r="BH475" s="216">
        <f>IF(N475="sníž. přenesená",J475,0)</f>
        <v>0</v>
      </c>
      <c r="BI475" s="216">
        <f>IF(N475="nulová",J475,0)</f>
        <v>0</v>
      </c>
      <c r="BJ475" s="17" t="s">
        <v>84</v>
      </c>
      <c r="BK475" s="216">
        <f>ROUND(I475*H475,2)</f>
        <v>0</v>
      </c>
      <c r="BL475" s="17" t="s">
        <v>235</v>
      </c>
      <c r="BM475" s="215" t="s">
        <v>890</v>
      </c>
    </row>
    <row r="476" s="2" customFormat="1">
      <c r="A476" s="38"/>
      <c r="B476" s="39"/>
      <c r="C476" s="40"/>
      <c r="D476" s="217" t="s">
        <v>148</v>
      </c>
      <c r="E476" s="40"/>
      <c r="F476" s="218" t="s">
        <v>891</v>
      </c>
      <c r="G476" s="40"/>
      <c r="H476" s="40"/>
      <c r="I476" s="219"/>
      <c r="J476" s="40"/>
      <c r="K476" s="40"/>
      <c r="L476" s="44"/>
      <c r="M476" s="220"/>
      <c r="N476" s="221"/>
      <c r="O476" s="84"/>
      <c r="P476" s="84"/>
      <c r="Q476" s="84"/>
      <c r="R476" s="84"/>
      <c r="S476" s="84"/>
      <c r="T476" s="85"/>
      <c r="U476" s="38"/>
      <c r="V476" s="38"/>
      <c r="W476" s="38"/>
      <c r="X476" s="38"/>
      <c r="Y476" s="38"/>
      <c r="Z476" s="38"/>
      <c r="AA476" s="38"/>
      <c r="AB476" s="38"/>
      <c r="AC476" s="38"/>
      <c r="AD476" s="38"/>
      <c r="AE476" s="38"/>
      <c r="AT476" s="17" t="s">
        <v>148</v>
      </c>
      <c r="AU476" s="17" t="s">
        <v>86</v>
      </c>
    </row>
    <row r="477" s="2" customFormat="1">
      <c r="A477" s="38"/>
      <c r="B477" s="39"/>
      <c r="C477" s="40"/>
      <c r="D477" s="222" t="s">
        <v>150</v>
      </c>
      <c r="E477" s="40"/>
      <c r="F477" s="223" t="s">
        <v>892</v>
      </c>
      <c r="G477" s="40"/>
      <c r="H477" s="40"/>
      <c r="I477" s="219"/>
      <c r="J477" s="40"/>
      <c r="K477" s="40"/>
      <c r="L477" s="44"/>
      <c r="M477" s="220"/>
      <c r="N477" s="221"/>
      <c r="O477" s="84"/>
      <c r="P477" s="84"/>
      <c r="Q477" s="84"/>
      <c r="R477" s="84"/>
      <c r="S477" s="84"/>
      <c r="T477" s="85"/>
      <c r="U477" s="38"/>
      <c r="V477" s="38"/>
      <c r="W477" s="38"/>
      <c r="X477" s="38"/>
      <c r="Y477" s="38"/>
      <c r="Z477" s="38"/>
      <c r="AA477" s="38"/>
      <c r="AB477" s="38"/>
      <c r="AC477" s="38"/>
      <c r="AD477" s="38"/>
      <c r="AE477" s="38"/>
      <c r="AT477" s="17" t="s">
        <v>150</v>
      </c>
      <c r="AU477" s="17" t="s">
        <v>86</v>
      </c>
    </row>
    <row r="478" s="2" customFormat="1" ht="16.5" customHeight="1">
      <c r="A478" s="38"/>
      <c r="B478" s="39"/>
      <c r="C478" s="204" t="s">
        <v>893</v>
      </c>
      <c r="D478" s="204" t="s">
        <v>141</v>
      </c>
      <c r="E478" s="205" t="s">
        <v>894</v>
      </c>
      <c r="F478" s="206" t="s">
        <v>895</v>
      </c>
      <c r="G478" s="207" t="s">
        <v>144</v>
      </c>
      <c r="H478" s="208">
        <v>30</v>
      </c>
      <c r="I478" s="209"/>
      <c r="J478" s="210">
        <f>ROUND(I478*H478,2)</f>
        <v>0</v>
      </c>
      <c r="K478" s="206" t="s">
        <v>145</v>
      </c>
      <c r="L478" s="44"/>
      <c r="M478" s="211" t="s">
        <v>19</v>
      </c>
      <c r="N478" s="212" t="s">
        <v>47</v>
      </c>
      <c r="O478" s="84"/>
      <c r="P478" s="213">
        <f>O478*H478</f>
        <v>0</v>
      </c>
      <c r="Q478" s="213">
        <v>0</v>
      </c>
      <c r="R478" s="213">
        <f>Q478*H478</f>
        <v>0</v>
      </c>
      <c r="S478" s="213">
        <v>0</v>
      </c>
      <c r="T478" s="214">
        <f>S478*H478</f>
        <v>0</v>
      </c>
      <c r="U478" s="38"/>
      <c r="V478" s="38"/>
      <c r="W478" s="38"/>
      <c r="X478" s="38"/>
      <c r="Y478" s="38"/>
      <c r="Z478" s="38"/>
      <c r="AA478" s="38"/>
      <c r="AB478" s="38"/>
      <c r="AC478" s="38"/>
      <c r="AD478" s="38"/>
      <c r="AE478" s="38"/>
      <c r="AR478" s="215" t="s">
        <v>235</v>
      </c>
      <c r="AT478" s="215" t="s">
        <v>141</v>
      </c>
      <c r="AU478" s="215" t="s">
        <v>86</v>
      </c>
      <c r="AY478" s="17" t="s">
        <v>138</v>
      </c>
      <c r="BE478" s="216">
        <f>IF(N478="základní",J478,0)</f>
        <v>0</v>
      </c>
      <c r="BF478" s="216">
        <f>IF(N478="snížená",J478,0)</f>
        <v>0</v>
      </c>
      <c r="BG478" s="216">
        <f>IF(N478="zákl. přenesená",J478,0)</f>
        <v>0</v>
      </c>
      <c r="BH478" s="216">
        <f>IF(N478="sníž. přenesená",J478,0)</f>
        <v>0</v>
      </c>
      <c r="BI478" s="216">
        <f>IF(N478="nulová",J478,0)</f>
        <v>0</v>
      </c>
      <c r="BJ478" s="17" t="s">
        <v>84</v>
      </c>
      <c r="BK478" s="216">
        <f>ROUND(I478*H478,2)</f>
        <v>0</v>
      </c>
      <c r="BL478" s="17" t="s">
        <v>235</v>
      </c>
      <c r="BM478" s="215" t="s">
        <v>896</v>
      </c>
    </row>
    <row r="479" s="2" customFormat="1">
      <c r="A479" s="38"/>
      <c r="B479" s="39"/>
      <c r="C479" s="40"/>
      <c r="D479" s="217" t="s">
        <v>148</v>
      </c>
      <c r="E479" s="40"/>
      <c r="F479" s="218" t="s">
        <v>897</v>
      </c>
      <c r="G479" s="40"/>
      <c r="H479" s="40"/>
      <c r="I479" s="219"/>
      <c r="J479" s="40"/>
      <c r="K479" s="40"/>
      <c r="L479" s="44"/>
      <c r="M479" s="220"/>
      <c r="N479" s="221"/>
      <c r="O479" s="84"/>
      <c r="P479" s="84"/>
      <c r="Q479" s="84"/>
      <c r="R479" s="84"/>
      <c r="S479" s="84"/>
      <c r="T479" s="85"/>
      <c r="U479" s="38"/>
      <c r="V479" s="38"/>
      <c r="W479" s="38"/>
      <c r="X479" s="38"/>
      <c r="Y479" s="38"/>
      <c r="Z479" s="38"/>
      <c r="AA479" s="38"/>
      <c r="AB479" s="38"/>
      <c r="AC479" s="38"/>
      <c r="AD479" s="38"/>
      <c r="AE479" s="38"/>
      <c r="AT479" s="17" t="s">
        <v>148</v>
      </c>
      <c r="AU479" s="17" t="s">
        <v>86</v>
      </c>
    </row>
    <row r="480" s="2" customFormat="1">
      <c r="A480" s="38"/>
      <c r="B480" s="39"/>
      <c r="C480" s="40"/>
      <c r="D480" s="222" t="s">
        <v>150</v>
      </c>
      <c r="E480" s="40"/>
      <c r="F480" s="223" t="s">
        <v>898</v>
      </c>
      <c r="G480" s="40"/>
      <c r="H480" s="40"/>
      <c r="I480" s="219"/>
      <c r="J480" s="40"/>
      <c r="K480" s="40"/>
      <c r="L480" s="44"/>
      <c r="M480" s="220"/>
      <c r="N480" s="221"/>
      <c r="O480" s="84"/>
      <c r="P480" s="84"/>
      <c r="Q480" s="84"/>
      <c r="R480" s="84"/>
      <c r="S480" s="84"/>
      <c r="T480" s="85"/>
      <c r="U480" s="38"/>
      <c r="V480" s="38"/>
      <c r="W480" s="38"/>
      <c r="X480" s="38"/>
      <c r="Y480" s="38"/>
      <c r="Z480" s="38"/>
      <c r="AA480" s="38"/>
      <c r="AB480" s="38"/>
      <c r="AC480" s="38"/>
      <c r="AD480" s="38"/>
      <c r="AE480" s="38"/>
      <c r="AT480" s="17" t="s">
        <v>150</v>
      </c>
      <c r="AU480" s="17" t="s">
        <v>86</v>
      </c>
    </row>
    <row r="481" s="2" customFormat="1" ht="16.5" customHeight="1">
      <c r="A481" s="38"/>
      <c r="B481" s="39"/>
      <c r="C481" s="204" t="s">
        <v>899</v>
      </c>
      <c r="D481" s="204" t="s">
        <v>141</v>
      </c>
      <c r="E481" s="205" t="s">
        <v>900</v>
      </c>
      <c r="F481" s="206" t="s">
        <v>901</v>
      </c>
      <c r="G481" s="207" t="s">
        <v>144</v>
      </c>
      <c r="H481" s="208">
        <v>30</v>
      </c>
      <c r="I481" s="209"/>
      <c r="J481" s="210">
        <f>ROUND(I481*H481,2)</f>
        <v>0</v>
      </c>
      <c r="K481" s="206" t="s">
        <v>145</v>
      </c>
      <c r="L481" s="44"/>
      <c r="M481" s="211" t="s">
        <v>19</v>
      </c>
      <c r="N481" s="212" t="s">
        <v>47</v>
      </c>
      <c r="O481" s="84"/>
      <c r="P481" s="213">
        <f>O481*H481</f>
        <v>0</v>
      </c>
      <c r="Q481" s="213">
        <v>3.0000000000000001E-05</v>
      </c>
      <c r="R481" s="213">
        <f>Q481*H481</f>
        <v>0.00089999999999999998</v>
      </c>
      <c r="S481" s="213">
        <v>0</v>
      </c>
      <c r="T481" s="214">
        <f>S481*H481</f>
        <v>0</v>
      </c>
      <c r="U481" s="38"/>
      <c r="V481" s="38"/>
      <c r="W481" s="38"/>
      <c r="X481" s="38"/>
      <c r="Y481" s="38"/>
      <c r="Z481" s="38"/>
      <c r="AA481" s="38"/>
      <c r="AB481" s="38"/>
      <c r="AC481" s="38"/>
      <c r="AD481" s="38"/>
      <c r="AE481" s="38"/>
      <c r="AR481" s="215" t="s">
        <v>235</v>
      </c>
      <c r="AT481" s="215" t="s">
        <v>141</v>
      </c>
      <c r="AU481" s="215" t="s">
        <v>86</v>
      </c>
      <c r="AY481" s="17" t="s">
        <v>138</v>
      </c>
      <c r="BE481" s="216">
        <f>IF(N481="základní",J481,0)</f>
        <v>0</v>
      </c>
      <c r="BF481" s="216">
        <f>IF(N481="snížená",J481,0)</f>
        <v>0</v>
      </c>
      <c r="BG481" s="216">
        <f>IF(N481="zákl. přenesená",J481,0)</f>
        <v>0</v>
      </c>
      <c r="BH481" s="216">
        <f>IF(N481="sníž. přenesená",J481,0)</f>
        <v>0</v>
      </c>
      <c r="BI481" s="216">
        <f>IF(N481="nulová",J481,0)</f>
        <v>0</v>
      </c>
      <c r="BJ481" s="17" t="s">
        <v>84</v>
      </c>
      <c r="BK481" s="216">
        <f>ROUND(I481*H481,2)</f>
        <v>0</v>
      </c>
      <c r="BL481" s="17" t="s">
        <v>235</v>
      </c>
      <c r="BM481" s="215" t="s">
        <v>902</v>
      </c>
    </row>
    <row r="482" s="2" customFormat="1">
      <c r="A482" s="38"/>
      <c r="B482" s="39"/>
      <c r="C482" s="40"/>
      <c r="D482" s="217" t="s">
        <v>148</v>
      </c>
      <c r="E482" s="40"/>
      <c r="F482" s="218" t="s">
        <v>903</v>
      </c>
      <c r="G482" s="40"/>
      <c r="H482" s="40"/>
      <c r="I482" s="219"/>
      <c r="J482" s="40"/>
      <c r="K482" s="40"/>
      <c r="L482" s="44"/>
      <c r="M482" s="220"/>
      <c r="N482" s="221"/>
      <c r="O482" s="84"/>
      <c r="P482" s="84"/>
      <c r="Q482" s="84"/>
      <c r="R482" s="84"/>
      <c r="S482" s="84"/>
      <c r="T482" s="85"/>
      <c r="U482" s="38"/>
      <c r="V482" s="38"/>
      <c r="W482" s="38"/>
      <c r="X482" s="38"/>
      <c r="Y482" s="38"/>
      <c r="Z482" s="38"/>
      <c r="AA482" s="38"/>
      <c r="AB482" s="38"/>
      <c r="AC482" s="38"/>
      <c r="AD482" s="38"/>
      <c r="AE482" s="38"/>
      <c r="AT482" s="17" t="s">
        <v>148</v>
      </c>
      <c r="AU482" s="17" t="s">
        <v>86</v>
      </c>
    </row>
    <row r="483" s="2" customFormat="1">
      <c r="A483" s="38"/>
      <c r="B483" s="39"/>
      <c r="C483" s="40"/>
      <c r="D483" s="222" t="s">
        <v>150</v>
      </c>
      <c r="E483" s="40"/>
      <c r="F483" s="223" t="s">
        <v>904</v>
      </c>
      <c r="G483" s="40"/>
      <c r="H483" s="40"/>
      <c r="I483" s="219"/>
      <c r="J483" s="40"/>
      <c r="K483" s="40"/>
      <c r="L483" s="44"/>
      <c r="M483" s="220"/>
      <c r="N483" s="221"/>
      <c r="O483" s="84"/>
      <c r="P483" s="84"/>
      <c r="Q483" s="84"/>
      <c r="R483" s="84"/>
      <c r="S483" s="84"/>
      <c r="T483" s="85"/>
      <c r="U483" s="38"/>
      <c r="V483" s="38"/>
      <c r="W483" s="38"/>
      <c r="X483" s="38"/>
      <c r="Y483" s="38"/>
      <c r="Z483" s="38"/>
      <c r="AA483" s="38"/>
      <c r="AB483" s="38"/>
      <c r="AC483" s="38"/>
      <c r="AD483" s="38"/>
      <c r="AE483" s="38"/>
      <c r="AT483" s="17" t="s">
        <v>150</v>
      </c>
      <c r="AU483" s="17" t="s">
        <v>86</v>
      </c>
    </row>
    <row r="484" s="2" customFormat="1" ht="21.75" customHeight="1">
      <c r="A484" s="38"/>
      <c r="B484" s="39"/>
      <c r="C484" s="204" t="s">
        <v>905</v>
      </c>
      <c r="D484" s="204" t="s">
        <v>141</v>
      </c>
      <c r="E484" s="205" t="s">
        <v>906</v>
      </c>
      <c r="F484" s="206" t="s">
        <v>907</v>
      </c>
      <c r="G484" s="207" t="s">
        <v>144</v>
      </c>
      <c r="H484" s="208">
        <v>30</v>
      </c>
      <c r="I484" s="209"/>
      <c r="J484" s="210">
        <f>ROUND(I484*H484,2)</f>
        <v>0</v>
      </c>
      <c r="K484" s="206" t="s">
        <v>145</v>
      </c>
      <c r="L484" s="44"/>
      <c r="M484" s="211" t="s">
        <v>19</v>
      </c>
      <c r="N484" s="212" t="s">
        <v>47</v>
      </c>
      <c r="O484" s="84"/>
      <c r="P484" s="213">
        <f>O484*H484</f>
        <v>0</v>
      </c>
      <c r="Q484" s="213">
        <v>0.014999999999999999</v>
      </c>
      <c r="R484" s="213">
        <f>Q484*H484</f>
        <v>0.44999999999999996</v>
      </c>
      <c r="S484" s="213">
        <v>0</v>
      </c>
      <c r="T484" s="214">
        <f>S484*H484</f>
        <v>0</v>
      </c>
      <c r="U484" s="38"/>
      <c r="V484" s="38"/>
      <c r="W484" s="38"/>
      <c r="X484" s="38"/>
      <c r="Y484" s="38"/>
      <c r="Z484" s="38"/>
      <c r="AA484" s="38"/>
      <c r="AB484" s="38"/>
      <c r="AC484" s="38"/>
      <c r="AD484" s="38"/>
      <c r="AE484" s="38"/>
      <c r="AR484" s="215" t="s">
        <v>235</v>
      </c>
      <c r="AT484" s="215" t="s">
        <v>141</v>
      </c>
      <c r="AU484" s="215" t="s">
        <v>86</v>
      </c>
      <c r="AY484" s="17" t="s">
        <v>138</v>
      </c>
      <c r="BE484" s="216">
        <f>IF(N484="základní",J484,0)</f>
        <v>0</v>
      </c>
      <c r="BF484" s="216">
        <f>IF(N484="snížená",J484,0)</f>
        <v>0</v>
      </c>
      <c r="BG484" s="216">
        <f>IF(N484="zákl. přenesená",J484,0)</f>
        <v>0</v>
      </c>
      <c r="BH484" s="216">
        <f>IF(N484="sníž. přenesená",J484,0)</f>
        <v>0</v>
      </c>
      <c r="BI484" s="216">
        <f>IF(N484="nulová",J484,0)</f>
        <v>0</v>
      </c>
      <c r="BJ484" s="17" t="s">
        <v>84</v>
      </c>
      <c r="BK484" s="216">
        <f>ROUND(I484*H484,2)</f>
        <v>0</v>
      </c>
      <c r="BL484" s="17" t="s">
        <v>235</v>
      </c>
      <c r="BM484" s="215" t="s">
        <v>908</v>
      </c>
    </row>
    <row r="485" s="2" customFormat="1">
      <c r="A485" s="38"/>
      <c r="B485" s="39"/>
      <c r="C485" s="40"/>
      <c r="D485" s="217" t="s">
        <v>148</v>
      </c>
      <c r="E485" s="40"/>
      <c r="F485" s="218" t="s">
        <v>907</v>
      </c>
      <c r="G485" s="40"/>
      <c r="H485" s="40"/>
      <c r="I485" s="219"/>
      <c r="J485" s="40"/>
      <c r="K485" s="40"/>
      <c r="L485" s="44"/>
      <c r="M485" s="220"/>
      <c r="N485" s="221"/>
      <c r="O485" s="84"/>
      <c r="P485" s="84"/>
      <c r="Q485" s="84"/>
      <c r="R485" s="84"/>
      <c r="S485" s="84"/>
      <c r="T485" s="85"/>
      <c r="U485" s="38"/>
      <c r="V485" s="38"/>
      <c r="W485" s="38"/>
      <c r="X485" s="38"/>
      <c r="Y485" s="38"/>
      <c r="Z485" s="38"/>
      <c r="AA485" s="38"/>
      <c r="AB485" s="38"/>
      <c r="AC485" s="38"/>
      <c r="AD485" s="38"/>
      <c r="AE485" s="38"/>
      <c r="AT485" s="17" t="s">
        <v>148</v>
      </c>
      <c r="AU485" s="17" t="s">
        <v>86</v>
      </c>
    </row>
    <row r="486" s="2" customFormat="1">
      <c r="A486" s="38"/>
      <c r="B486" s="39"/>
      <c r="C486" s="40"/>
      <c r="D486" s="222" t="s">
        <v>150</v>
      </c>
      <c r="E486" s="40"/>
      <c r="F486" s="223" t="s">
        <v>909</v>
      </c>
      <c r="G486" s="40"/>
      <c r="H486" s="40"/>
      <c r="I486" s="219"/>
      <c r="J486" s="40"/>
      <c r="K486" s="40"/>
      <c r="L486" s="44"/>
      <c r="M486" s="220"/>
      <c r="N486" s="221"/>
      <c r="O486" s="84"/>
      <c r="P486" s="84"/>
      <c r="Q486" s="84"/>
      <c r="R486" s="84"/>
      <c r="S486" s="84"/>
      <c r="T486" s="85"/>
      <c r="U486" s="38"/>
      <c r="V486" s="38"/>
      <c r="W486" s="38"/>
      <c r="X486" s="38"/>
      <c r="Y486" s="38"/>
      <c r="Z486" s="38"/>
      <c r="AA486" s="38"/>
      <c r="AB486" s="38"/>
      <c r="AC486" s="38"/>
      <c r="AD486" s="38"/>
      <c r="AE486" s="38"/>
      <c r="AT486" s="17" t="s">
        <v>150</v>
      </c>
      <c r="AU486" s="17" t="s">
        <v>86</v>
      </c>
    </row>
    <row r="487" s="2" customFormat="1" ht="16.5" customHeight="1">
      <c r="A487" s="38"/>
      <c r="B487" s="39"/>
      <c r="C487" s="204" t="s">
        <v>910</v>
      </c>
      <c r="D487" s="204" t="s">
        <v>141</v>
      </c>
      <c r="E487" s="205" t="s">
        <v>911</v>
      </c>
      <c r="F487" s="206" t="s">
        <v>912</v>
      </c>
      <c r="G487" s="207" t="s">
        <v>144</v>
      </c>
      <c r="H487" s="208">
        <v>30</v>
      </c>
      <c r="I487" s="209"/>
      <c r="J487" s="210">
        <f>ROUND(I487*H487,2)</f>
        <v>0</v>
      </c>
      <c r="K487" s="206" t="s">
        <v>145</v>
      </c>
      <c r="L487" s="44"/>
      <c r="M487" s="211" t="s">
        <v>19</v>
      </c>
      <c r="N487" s="212" t="s">
        <v>47</v>
      </c>
      <c r="O487" s="84"/>
      <c r="P487" s="213">
        <f>O487*H487</f>
        <v>0</v>
      </c>
      <c r="Q487" s="213">
        <v>0</v>
      </c>
      <c r="R487" s="213">
        <f>Q487*H487</f>
        <v>0</v>
      </c>
      <c r="S487" s="213">
        <v>0.0030000000000000001</v>
      </c>
      <c r="T487" s="214">
        <f>S487*H487</f>
        <v>0.089999999999999997</v>
      </c>
      <c r="U487" s="38"/>
      <c r="V487" s="38"/>
      <c r="W487" s="38"/>
      <c r="X487" s="38"/>
      <c r="Y487" s="38"/>
      <c r="Z487" s="38"/>
      <c r="AA487" s="38"/>
      <c r="AB487" s="38"/>
      <c r="AC487" s="38"/>
      <c r="AD487" s="38"/>
      <c r="AE487" s="38"/>
      <c r="AR487" s="215" t="s">
        <v>235</v>
      </c>
      <c r="AT487" s="215" t="s">
        <v>141</v>
      </c>
      <c r="AU487" s="215" t="s">
        <v>86</v>
      </c>
      <c r="AY487" s="17" t="s">
        <v>138</v>
      </c>
      <c r="BE487" s="216">
        <f>IF(N487="základní",J487,0)</f>
        <v>0</v>
      </c>
      <c r="BF487" s="216">
        <f>IF(N487="snížená",J487,0)</f>
        <v>0</v>
      </c>
      <c r="BG487" s="216">
        <f>IF(N487="zákl. přenesená",J487,0)</f>
        <v>0</v>
      </c>
      <c r="BH487" s="216">
        <f>IF(N487="sníž. přenesená",J487,0)</f>
        <v>0</v>
      </c>
      <c r="BI487" s="216">
        <f>IF(N487="nulová",J487,0)</f>
        <v>0</v>
      </c>
      <c r="BJ487" s="17" t="s">
        <v>84</v>
      </c>
      <c r="BK487" s="216">
        <f>ROUND(I487*H487,2)</f>
        <v>0</v>
      </c>
      <c r="BL487" s="17" t="s">
        <v>235</v>
      </c>
      <c r="BM487" s="215" t="s">
        <v>913</v>
      </c>
    </row>
    <row r="488" s="2" customFormat="1">
      <c r="A488" s="38"/>
      <c r="B488" s="39"/>
      <c r="C488" s="40"/>
      <c r="D488" s="217" t="s">
        <v>148</v>
      </c>
      <c r="E488" s="40"/>
      <c r="F488" s="218" t="s">
        <v>914</v>
      </c>
      <c r="G488" s="40"/>
      <c r="H488" s="40"/>
      <c r="I488" s="219"/>
      <c r="J488" s="40"/>
      <c r="K488" s="40"/>
      <c r="L488" s="44"/>
      <c r="M488" s="220"/>
      <c r="N488" s="221"/>
      <c r="O488" s="84"/>
      <c r="P488" s="84"/>
      <c r="Q488" s="84"/>
      <c r="R488" s="84"/>
      <c r="S488" s="84"/>
      <c r="T488" s="85"/>
      <c r="U488" s="38"/>
      <c r="V488" s="38"/>
      <c r="W488" s="38"/>
      <c r="X488" s="38"/>
      <c r="Y488" s="38"/>
      <c r="Z488" s="38"/>
      <c r="AA488" s="38"/>
      <c r="AB488" s="38"/>
      <c r="AC488" s="38"/>
      <c r="AD488" s="38"/>
      <c r="AE488" s="38"/>
      <c r="AT488" s="17" t="s">
        <v>148</v>
      </c>
      <c r="AU488" s="17" t="s">
        <v>86</v>
      </c>
    </row>
    <row r="489" s="2" customFormat="1">
      <c r="A489" s="38"/>
      <c r="B489" s="39"/>
      <c r="C489" s="40"/>
      <c r="D489" s="222" t="s">
        <v>150</v>
      </c>
      <c r="E489" s="40"/>
      <c r="F489" s="223" t="s">
        <v>915</v>
      </c>
      <c r="G489" s="40"/>
      <c r="H489" s="40"/>
      <c r="I489" s="219"/>
      <c r="J489" s="40"/>
      <c r="K489" s="40"/>
      <c r="L489" s="44"/>
      <c r="M489" s="220"/>
      <c r="N489" s="221"/>
      <c r="O489" s="84"/>
      <c r="P489" s="84"/>
      <c r="Q489" s="84"/>
      <c r="R489" s="84"/>
      <c r="S489" s="84"/>
      <c r="T489" s="85"/>
      <c r="U489" s="38"/>
      <c r="V489" s="38"/>
      <c r="W489" s="38"/>
      <c r="X489" s="38"/>
      <c r="Y489" s="38"/>
      <c r="Z489" s="38"/>
      <c r="AA489" s="38"/>
      <c r="AB489" s="38"/>
      <c r="AC489" s="38"/>
      <c r="AD489" s="38"/>
      <c r="AE489" s="38"/>
      <c r="AT489" s="17" t="s">
        <v>150</v>
      </c>
      <c r="AU489" s="17" t="s">
        <v>86</v>
      </c>
    </row>
    <row r="490" s="2" customFormat="1" ht="16.5" customHeight="1">
      <c r="A490" s="38"/>
      <c r="B490" s="39"/>
      <c r="C490" s="204" t="s">
        <v>916</v>
      </c>
      <c r="D490" s="204" t="s">
        <v>141</v>
      </c>
      <c r="E490" s="205" t="s">
        <v>917</v>
      </c>
      <c r="F490" s="206" t="s">
        <v>918</v>
      </c>
      <c r="G490" s="207" t="s">
        <v>144</v>
      </c>
      <c r="H490" s="208">
        <v>30</v>
      </c>
      <c r="I490" s="209"/>
      <c r="J490" s="210">
        <f>ROUND(I490*H490,2)</f>
        <v>0</v>
      </c>
      <c r="K490" s="206" t="s">
        <v>145</v>
      </c>
      <c r="L490" s="44"/>
      <c r="M490" s="211" t="s">
        <v>19</v>
      </c>
      <c r="N490" s="212" t="s">
        <v>47</v>
      </c>
      <c r="O490" s="84"/>
      <c r="P490" s="213">
        <f>O490*H490</f>
        <v>0</v>
      </c>
      <c r="Q490" s="213">
        <v>0.00029999999999999997</v>
      </c>
      <c r="R490" s="213">
        <f>Q490*H490</f>
        <v>0.0089999999999999993</v>
      </c>
      <c r="S490" s="213">
        <v>0</v>
      </c>
      <c r="T490" s="214">
        <f>S490*H490</f>
        <v>0</v>
      </c>
      <c r="U490" s="38"/>
      <c r="V490" s="38"/>
      <c r="W490" s="38"/>
      <c r="X490" s="38"/>
      <c r="Y490" s="38"/>
      <c r="Z490" s="38"/>
      <c r="AA490" s="38"/>
      <c r="AB490" s="38"/>
      <c r="AC490" s="38"/>
      <c r="AD490" s="38"/>
      <c r="AE490" s="38"/>
      <c r="AR490" s="215" t="s">
        <v>235</v>
      </c>
      <c r="AT490" s="215" t="s">
        <v>141</v>
      </c>
      <c r="AU490" s="215" t="s">
        <v>86</v>
      </c>
      <c r="AY490" s="17" t="s">
        <v>138</v>
      </c>
      <c r="BE490" s="216">
        <f>IF(N490="základní",J490,0)</f>
        <v>0</v>
      </c>
      <c r="BF490" s="216">
        <f>IF(N490="snížená",J490,0)</f>
        <v>0</v>
      </c>
      <c r="BG490" s="216">
        <f>IF(N490="zákl. přenesená",J490,0)</f>
        <v>0</v>
      </c>
      <c r="BH490" s="216">
        <f>IF(N490="sníž. přenesená",J490,0)</f>
        <v>0</v>
      </c>
      <c r="BI490" s="216">
        <f>IF(N490="nulová",J490,0)</f>
        <v>0</v>
      </c>
      <c r="BJ490" s="17" t="s">
        <v>84</v>
      </c>
      <c r="BK490" s="216">
        <f>ROUND(I490*H490,2)</f>
        <v>0</v>
      </c>
      <c r="BL490" s="17" t="s">
        <v>235</v>
      </c>
      <c r="BM490" s="215" t="s">
        <v>919</v>
      </c>
    </row>
    <row r="491" s="2" customFormat="1">
      <c r="A491" s="38"/>
      <c r="B491" s="39"/>
      <c r="C491" s="40"/>
      <c r="D491" s="217" t="s">
        <v>148</v>
      </c>
      <c r="E491" s="40"/>
      <c r="F491" s="218" t="s">
        <v>918</v>
      </c>
      <c r="G491" s="40"/>
      <c r="H491" s="40"/>
      <c r="I491" s="219"/>
      <c r="J491" s="40"/>
      <c r="K491" s="40"/>
      <c r="L491" s="44"/>
      <c r="M491" s="220"/>
      <c r="N491" s="221"/>
      <c r="O491" s="84"/>
      <c r="P491" s="84"/>
      <c r="Q491" s="84"/>
      <c r="R491" s="84"/>
      <c r="S491" s="84"/>
      <c r="T491" s="85"/>
      <c r="U491" s="38"/>
      <c r="V491" s="38"/>
      <c r="W491" s="38"/>
      <c r="X491" s="38"/>
      <c r="Y491" s="38"/>
      <c r="Z491" s="38"/>
      <c r="AA491" s="38"/>
      <c r="AB491" s="38"/>
      <c r="AC491" s="38"/>
      <c r="AD491" s="38"/>
      <c r="AE491" s="38"/>
      <c r="AT491" s="17" t="s">
        <v>148</v>
      </c>
      <c r="AU491" s="17" t="s">
        <v>86</v>
      </c>
    </row>
    <row r="492" s="2" customFormat="1">
      <c r="A492" s="38"/>
      <c r="B492" s="39"/>
      <c r="C492" s="40"/>
      <c r="D492" s="222" t="s">
        <v>150</v>
      </c>
      <c r="E492" s="40"/>
      <c r="F492" s="223" t="s">
        <v>920</v>
      </c>
      <c r="G492" s="40"/>
      <c r="H492" s="40"/>
      <c r="I492" s="219"/>
      <c r="J492" s="40"/>
      <c r="K492" s="40"/>
      <c r="L492" s="44"/>
      <c r="M492" s="220"/>
      <c r="N492" s="221"/>
      <c r="O492" s="84"/>
      <c r="P492" s="84"/>
      <c r="Q492" s="84"/>
      <c r="R492" s="84"/>
      <c r="S492" s="84"/>
      <c r="T492" s="85"/>
      <c r="U492" s="38"/>
      <c r="V492" s="38"/>
      <c r="W492" s="38"/>
      <c r="X492" s="38"/>
      <c r="Y492" s="38"/>
      <c r="Z492" s="38"/>
      <c r="AA492" s="38"/>
      <c r="AB492" s="38"/>
      <c r="AC492" s="38"/>
      <c r="AD492" s="38"/>
      <c r="AE492" s="38"/>
      <c r="AT492" s="17" t="s">
        <v>150</v>
      </c>
      <c r="AU492" s="17" t="s">
        <v>86</v>
      </c>
    </row>
    <row r="493" s="2" customFormat="1" ht="21.75" customHeight="1">
      <c r="A493" s="38"/>
      <c r="B493" s="39"/>
      <c r="C493" s="235" t="s">
        <v>921</v>
      </c>
      <c r="D493" s="235" t="s">
        <v>190</v>
      </c>
      <c r="E493" s="236" t="s">
        <v>922</v>
      </c>
      <c r="F493" s="237" t="s">
        <v>923</v>
      </c>
      <c r="G493" s="238" t="s">
        <v>144</v>
      </c>
      <c r="H493" s="239">
        <v>45</v>
      </c>
      <c r="I493" s="240"/>
      <c r="J493" s="241">
        <f>ROUND(I493*H493,2)</f>
        <v>0</v>
      </c>
      <c r="K493" s="237" t="s">
        <v>145</v>
      </c>
      <c r="L493" s="242"/>
      <c r="M493" s="243" t="s">
        <v>19</v>
      </c>
      <c r="N493" s="244" t="s">
        <v>47</v>
      </c>
      <c r="O493" s="84"/>
      <c r="P493" s="213">
        <f>O493*H493</f>
        <v>0</v>
      </c>
      <c r="Q493" s="213">
        <v>0.00346</v>
      </c>
      <c r="R493" s="213">
        <f>Q493*H493</f>
        <v>0.15570000000000001</v>
      </c>
      <c r="S493" s="213">
        <v>0</v>
      </c>
      <c r="T493" s="214">
        <f>S493*H493</f>
        <v>0</v>
      </c>
      <c r="U493" s="38"/>
      <c r="V493" s="38"/>
      <c r="W493" s="38"/>
      <c r="X493" s="38"/>
      <c r="Y493" s="38"/>
      <c r="Z493" s="38"/>
      <c r="AA493" s="38"/>
      <c r="AB493" s="38"/>
      <c r="AC493" s="38"/>
      <c r="AD493" s="38"/>
      <c r="AE493" s="38"/>
      <c r="AR493" s="215" t="s">
        <v>457</v>
      </c>
      <c r="AT493" s="215" t="s">
        <v>190</v>
      </c>
      <c r="AU493" s="215" t="s">
        <v>86</v>
      </c>
      <c r="AY493" s="17" t="s">
        <v>138</v>
      </c>
      <c r="BE493" s="216">
        <f>IF(N493="základní",J493,0)</f>
        <v>0</v>
      </c>
      <c r="BF493" s="216">
        <f>IF(N493="snížená",J493,0)</f>
        <v>0</v>
      </c>
      <c r="BG493" s="216">
        <f>IF(N493="zákl. přenesená",J493,0)</f>
        <v>0</v>
      </c>
      <c r="BH493" s="216">
        <f>IF(N493="sníž. přenesená",J493,0)</f>
        <v>0</v>
      </c>
      <c r="BI493" s="216">
        <f>IF(N493="nulová",J493,0)</f>
        <v>0</v>
      </c>
      <c r="BJ493" s="17" t="s">
        <v>84</v>
      </c>
      <c r="BK493" s="216">
        <f>ROUND(I493*H493,2)</f>
        <v>0</v>
      </c>
      <c r="BL493" s="17" t="s">
        <v>235</v>
      </c>
      <c r="BM493" s="215" t="s">
        <v>924</v>
      </c>
    </row>
    <row r="494" s="2" customFormat="1">
      <c r="A494" s="38"/>
      <c r="B494" s="39"/>
      <c r="C494" s="40"/>
      <c r="D494" s="217" t="s">
        <v>148</v>
      </c>
      <c r="E494" s="40"/>
      <c r="F494" s="218" t="s">
        <v>923</v>
      </c>
      <c r="G494" s="40"/>
      <c r="H494" s="40"/>
      <c r="I494" s="219"/>
      <c r="J494" s="40"/>
      <c r="K494" s="40"/>
      <c r="L494" s="44"/>
      <c r="M494" s="220"/>
      <c r="N494" s="221"/>
      <c r="O494" s="84"/>
      <c r="P494" s="84"/>
      <c r="Q494" s="84"/>
      <c r="R494" s="84"/>
      <c r="S494" s="84"/>
      <c r="T494" s="85"/>
      <c r="U494" s="38"/>
      <c r="V494" s="38"/>
      <c r="W494" s="38"/>
      <c r="X494" s="38"/>
      <c r="Y494" s="38"/>
      <c r="Z494" s="38"/>
      <c r="AA494" s="38"/>
      <c r="AB494" s="38"/>
      <c r="AC494" s="38"/>
      <c r="AD494" s="38"/>
      <c r="AE494" s="38"/>
      <c r="AT494" s="17" t="s">
        <v>148</v>
      </c>
      <c r="AU494" s="17" t="s">
        <v>86</v>
      </c>
    </row>
    <row r="495" s="13" customFormat="1">
      <c r="A495" s="13"/>
      <c r="B495" s="224"/>
      <c r="C495" s="225"/>
      <c r="D495" s="217" t="s">
        <v>159</v>
      </c>
      <c r="E495" s="225"/>
      <c r="F495" s="227" t="s">
        <v>925</v>
      </c>
      <c r="G495" s="225"/>
      <c r="H495" s="228">
        <v>45</v>
      </c>
      <c r="I495" s="229"/>
      <c r="J495" s="225"/>
      <c r="K495" s="225"/>
      <c r="L495" s="230"/>
      <c r="M495" s="231"/>
      <c r="N495" s="232"/>
      <c r="O495" s="232"/>
      <c r="P495" s="232"/>
      <c r="Q495" s="232"/>
      <c r="R495" s="232"/>
      <c r="S495" s="232"/>
      <c r="T495" s="233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34" t="s">
        <v>159</v>
      </c>
      <c r="AU495" s="234" t="s">
        <v>86</v>
      </c>
      <c r="AV495" s="13" t="s">
        <v>86</v>
      </c>
      <c r="AW495" s="13" t="s">
        <v>4</v>
      </c>
      <c r="AX495" s="13" t="s">
        <v>84</v>
      </c>
      <c r="AY495" s="234" t="s">
        <v>138</v>
      </c>
    </row>
    <row r="496" s="2" customFormat="1" ht="16.5" customHeight="1">
      <c r="A496" s="38"/>
      <c r="B496" s="39"/>
      <c r="C496" s="204" t="s">
        <v>926</v>
      </c>
      <c r="D496" s="204" t="s">
        <v>141</v>
      </c>
      <c r="E496" s="205" t="s">
        <v>927</v>
      </c>
      <c r="F496" s="206" t="s">
        <v>928</v>
      </c>
      <c r="G496" s="207" t="s">
        <v>201</v>
      </c>
      <c r="H496" s="208">
        <v>23</v>
      </c>
      <c r="I496" s="209"/>
      <c r="J496" s="210">
        <f>ROUND(I496*H496,2)</f>
        <v>0</v>
      </c>
      <c r="K496" s="206" t="s">
        <v>145</v>
      </c>
      <c r="L496" s="44"/>
      <c r="M496" s="211" t="s">
        <v>19</v>
      </c>
      <c r="N496" s="212" t="s">
        <v>47</v>
      </c>
      <c r="O496" s="84"/>
      <c r="P496" s="213">
        <f>O496*H496</f>
        <v>0</v>
      </c>
      <c r="Q496" s="213">
        <v>4.0000000000000003E-05</v>
      </c>
      <c r="R496" s="213">
        <f>Q496*H496</f>
        <v>0.00092000000000000003</v>
      </c>
      <c r="S496" s="213">
        <v>0</v>
      </c>
      <c r="T496" s="214">
        <f>S496*H496</f>
        <v>0</v>
      </c>
      <c r="U496" s="38"/>
      <c r="V496" s="38"/>
      <c r="W496" s="38"/>
      <c r="X496" s="38"/>
      <c r="Y496" s="38"/>
      <c r="Z496" s="38"/>
      <c r="AA496" s="38"/>
      <c r="AB496" s="38"/>
      <c r="AC496" s="38"/>
      <c r="AD496" s="38"/>
      <c r="AE496" s="38"/>
      <c r="AR496" s="215" t="s">
        <v>235</v>
      </c>
      <c r="AT496" s="215" t="s">
        <v>141</v>
      </c>
      <c r="AU496" s="215" t="s">
        <v>86</v>
      </c>
      <c r="AY496" s="17" t="s">
        <v>138</v>
      </c>
      <c r="BE496" s="216">
        <f>IF(N496="základní",J496,0)</f>
        <v>0</v>
      </c>
      <c r="BF496" s="216">
        <f>IF(N496="snížená",J496,0)</f>
        <v>0</v>
      </c>
      <c r="BG496" s="216">
        <f>IF(N496="zákl. přenesená",J496,0)</f>
        <v>0</v>
      </c>
      <c r="BH496" s="216">
        <f>IF(N496="sníž. přenesená",J496,0)</f>
        <v>0</v>
      </c>
      <c r="BI496" s="216">
        <f>IF(N496="nulová",J496,0)</f>
        <v>0</v>
      </c>
      <c r="BJ496" s="17" t="s">
        <v>84</v>
      </c>
      <c r="BK496" s="216">
        <f>ROUND(I496*H496,2)</f>
        <v>0</v>
      </c>
      <c r="BL496" s="17" t="s">
        <v>235</v>
      </c>
      <c r="BM496" s="215" t="s">
        <v>929</v>
      </c>
    </row>
    <row r="497" s="2" customFormat="1">
      <c r="A497" s="38"/>
      <c r="B497" s="39"/>
      <c r="C497" s="40"/>
      <c r="D497" s="217" t="s">
        <v>148</v>
      </c>
      <c r="E497" s="40"/>
      <c r="F497" s="218" t="s">
        <v>928</v>
      </c>
      <c r="G497" s="40"/>
      <c r="H497" s="40"/>
      <c r="I497" s="219"/>
      <c r="J497" s="40"/>
      <c r="K497" s="40"/>
      <c r="L497" s="44"/>
      <c r="M497" s="220"/>
      <c r="N497" s="221"/>
      <c r="O497" s="84"/>
      <c r="P497" s="84"/>
      <c r="Q497" s="84"/>
      <c r="R497" s="84"/>
      <c r="S497" s="84"/>
      <c r="T497" s="85"/>
      <c r="U497" s="38"/>
      <c r="V497" s="38"/>
      <c r="W497" s="38"/>
      <c r="X497" s="38"/>
      <c r="Y497" s="38"/>
      <c r="Z497" s="38"/>
      <c r="AA497" s="38"/>
      <c r="AB497" s="38"/>
      <c r="AC497" s="38"/>
      <c r="AD497" s="38"/>
      <c r="AE497" s="38"/>
      <c r="AT497" s="17" t="s">
        <v>148</v>
      </c>
      <c r="AU497" s="17" t="s">
        <v>86</v>
      </c>
    </row>
    <row r="498" s="2" customFormat="1">
      <c r="A498" s="38"/>
      <c r="B498" s="39"/>
      <c r="C498" s="40"/>
      <c r="D498" s="222" t="s">
        <v>150</v>
      </c>
      <c r="E498" s="40"/>
      <c r="F498" s="223" t="s">
        <v>930</v>
      </c>
      <c r="G498" s="40"/>
      <c r="H498" s="40"/>
      <c r="I498" s="219"/>
      <c r="J498" s="40"/>
      <c r="K498" s="40"/>
      <c r="L498" s="44"/>
      <c r="M498" s="220"/>
      <c r="N498" s="221"/>
      <c r="O498" s="84"/>
      <c r="P498" s="84"/>
      <c r="Q498" s="84"/>
      <c r="R498" s="84"/>
      <c r="S498" s="84"/>
      <c r="T498" s="85"/>
      <c r="U498" s="38"/>
      <c r="V498" s="38"/>
      <c r="W498" s="38"/>
      <c r="X498" s="38"/>
      <c r="Y498" s="38"/>
      <c r="Z498" s="38"/>
      <c r="AA498" s="38"/>
      <c r="AB498" s="38"/>
      <c r="AC498" s="38"/>
      <c r="AD498" s="38"/>
      <c r="AE498" s="38"/>
      <c r="AT498" s="17" t="s">
        <v>150</v>
      </c>
      <c r="AU498" s="17" t="s">
        <v>86</v>
      </c>
    </row>
    <row r="499" s="2" customFormat="1" ht="16.5" customHeight="1">
      <c r="A499" s="38"/>
      <c r="B499" s="39"/>
      <c r="C499" s="204" t="s">
        <v>931</v>
      </c>
      <c r="D499" s="204" t="s">
        <v>141</v>
      </c>
      <c r="E499" s="205" t="s">
        <v>932</v>
      </c>
      <c r="F499" s="206" t="s">
        <v>933</v>
      </c>
      <c r="G499" s="207" t="s">
        <v>246</v>
      </c>
      <c r="H499" s="208">
        <v>1</v>
      </c>
      <c r="I499" s="209"/>
      <c r="J499" s="210">
        <f>ROUND(I499*H499,2)</f>
        <v>0</v>
      </c>
      <c r="K499" s="206" t="s">
        <v>145</v>
      </c>
      <c r="L499" s="44"/>
      <c r="M499" s="211" t="s">
        <v>19</v>
      </c>
      <c r="N499" s="212" t="s">
        <v>47</v>
      </c>
      <c r="O499" s="84"/>
      <c r="P499" s="213">
        <f>O499*H499</f>
        <v>0</v>
      </c>
      <c r="Q499" s="213">
        <v>0</v>
      </c>
      <c r="R499" s="213">
        <f>Q499*H499</f>
        <v>0</v>
      </c>
      <c r="S499" s="213">
        <v>0</v>
      </c>
      <c r="T499" s="214">
        <f>S499*H499</f>
        <v>0</v>
      </c>
      <c r="U499" s="38"/>
      <c r="V499" s="38"/>
      <c r="W499" s="38"/>
      <c r="X499" s="38"/>
      <c r="Y499" s="38"/>
      <c r="Z499" s="38"/>
      <c r="AA499" s="38"/>
      <c r="AB499" s="38"/>
      <c r="AC499" s="38"/>
      <c r="AD499" s="38"/>
      <c r="AE499" s="38"/>
      <c r="AR499" s="215" t="s">
        <v>235</v>
      </c>
      <c r="AT499" s="215" t="s">
        <v>141</v>
      </c>
      <c r="AU499" s="215" t="s">
        <v>86</v>
      </c>
      <c r="AY499" s="17" t="s">
        <v>138</v>
      </c>
      <c r="BE499" s="216">
        <f>IF(N499="základní",J499,0)</f>
        <v>0</v>
      </c>
      <c r="BF499" s="216">
        <f>IF(N499="snížená",J499,0)</f>
        <v>0</v>
      </c>
      <c r="BG499" s="216">
        <f>IF(N499="zákl. přenesená",J499,0)</f>
        <v>0</v>
      </c>
      <c r="BH499" s="216">
        <f>IF(N499="sníž. přenesená",J499,0)</f>
        <v>0</v>
      </c>
      <c r="BI499" s="216">
        <f>IF(N499="nulová",J499,0)</f>
        <v>0</v>
      </c>
      <c r="BJ499" s="17" t="s">
        <v>84</v>
      </c>
      <c r="BK499" s="216">
        <f>ROUND(I499*H499,2)</f>
        <v>0</v>
      </c>
      <c r="BL499" s="17" t="s">
        <v>235</v>
      </c>
      <c r="BM499" s="215" t="s">
        <v>934</v>
      </c>
    </row>
    <row r="500" s="2" customFormat="1">
      <c r="A500" s="38"/>
      <c r="B500" s="39"/>
      <c r="C500" s="40"/>
      <c r="D500" s="217" t="s">
        <v>148</v>
      </c>
      <c r="E500" s="40"/>
      <c r="F500" s="218" t="s">
        <v>935</v>
      </c>
      <c r="G500" s="40"/>
      <c r="H500" s="40"/>
      <c r="I500" s="219"/>
      <c r="J500" s="40"/>
      <c r="K500" s="40"/>
      <c r="L500" s="44"/>
      <c r="M500" s="220"/>
      <c r="N500" s="221"/>
      <c r="O500" s="84"/>
      <c r="P500" s="84"/>
      <c r="Q500" s="84"/>
      <c r="R500" s="84"/>
      <c r="S500" s="84"/>
      <c r="T500" s="85"/>
      <c r="U500" s="38"/>
      <c r="V500" s="38"/>
      <c r="W500" s="38"/>
      <c r="X500" s="38"/>
      <c r="Y500" s="38"/>
      <c r="Z500" s="38"/>
      <c r="AA500" s="38"/>
      <c r="AB500" s="38"/>
      <c r="AC500" s="38"/>
      <c r="AD500" s="38"/>
      <c r="AE500" s="38"/>
      <c r="AT500" s="17" t="s">
        <v>148</v>
      </c>
      <c r="AU500" s="17" t="s">
        <v>86</v>
      </c>
    </row>
    <row r="501" s="2" customFormat="1">
      <c r="A501" s="38"/>
      <c r="B501" s="39"/>
      <c r="C501" s="40"/>
      <c r="D501" s="222" t="s">
        <v>150</v>
      </c>
      <c r="E501" s="40"/>
      <c r="F501" s="223" t="s">
        <v>936</v>
      </c>
      <c r="G501" s="40"/>
      <c r="H501" s="40"/>
      <c r="I501" s="219"/>
      <c r="J501" s="40"/>
      <c r="K501" s="40"/>
      <c r="L501" s="44"/>
      <c r="M501" s="220"/>
      <c r="N501" s="221"/>
      <c r="O501" s="84"/>
      <c r="P501" s="84"/>
      <c r="Q501" s="84"/>
      <c r="R501" s="84"/>
      <c r="S501" s="84"/>
      <c r="T501" s="85"/>
      <c r="U501" s="38"/>
      <c r="V501" s="38"/>
      <c r="W501" s="38"/>
      <c r="X501" s="38"/>
      <c r="Y501" s="38"/>
      <c r="Z501" s="38"/>
      <c r="AA501" s="38"/>
      <c r="AB501" s="38"/>
      <c r="AC501" s="38"/>
      <c r="AD501" s="38"/>
      <c r="AE501" s="38"/>
      <c r="AT501" s="17" t="s">
        <v>150</v>
      </c>
      <c r="AU501" s="17" t="s">
        <v>86</v>
      </c>
    </row>
    <row r="502" s="12" customFormat="1" ht="22.8" customHeight="1">
      <c r="A502" s="12"/>
      <c r="B502" s="188"/>
      <c r="C502" s="189"/>
      <c r="D502" s="190" t="s">
        <v>75</v>
      </c>
      <c r="E502" s="202" t="s">
        <v>937</v>
      </c>
      <c r="F502" s="202" t="s">
        <v>938</v>
      </c>
      <c r="G502" s="189"/>
      <c r="H502" s="189"/>
      <c r="I502" s="192"/>
      <c r="J502" s="203">
        <f>BK502</f>
        <v>0</v>
      </c>
      <c r="K502" s="189"/>
      <c r="L502" s="194"/>
      <c r="M502" s="195"/>
      <c r="N502" s="196"/>
      <c r="O502" s="196"/>
      <c r="P502" s="197">
        <f>SUM(P503:P534)</f>
        <v>0</v>
      </c>
      <c r="Q502" s="196"/>
      <c r="R502" s="197">
        <f>SUM(R503:R534)</f>
        <v>0.79829000000000006</v>
      </c>
      <c r="S502" s="196"/>
      <c r="T502" s="198">
        <f>SUM(T503:T534)</f>
        <v>1.7930000000000002</v>
      </c>
      <c r="U502" s="12"/>
      <c r="V502" s="12"/>
      <c r="W502" s="12"/>
      <c r="X502" s="12"/>
      <c r="Y502" s="12"/>
      <c r="Z502" s="12"/>
      <c r="AA502" s="12"/>
      <c r="AB502" s="12"/>
      <c r="AC502" s="12"/>
      <c r="AD502" s="12"/>
      <c r="AE502" s="12"/>
      <c r="AR502" s="199" t="s">
        <v>86</v>
      </c>
      <c r="AT502" s="200" t="s">
        <v>75</v>
      </c>
      <c r="AU502" s="200" t="s">
        <v>84</v>
      </c>
      <c r="AY502" s="199" t="s">
        <v>138</v>
      </c>
      <c r="BK502" s="201">
        <f>SUM(BK503:BK534)</f>
        <v>0</v>
      </c>
    </row>
    <row r="503" s="2" customFormat="1" ht="16.5" customHeight="1">
      <c r="A503" s="38"/>
      <c r="B503" s="39"/>
      <c r="C503" s="204" t="s">
        <v>939</v>
      </c>
      <c r="D503" s="204" t="s">
        <v>141</v>
      </c>
      <c r="E503" s="205" t="s">
        <v>940</v>
      </c>
      <c r="F503" s="206" t="s">
        <v>941</v>
      </c>
      <c r="G503" s="207" t="s">
        <v>144</v>
      </c>
      <c r="H503" s="208">
        <v>22</v>
      </c>
      <c r="I503" s="209"/>
      <c r="J503" s="210">
        <f>ROUND(I503*H503,2)</f>
        <v>0</v>
      </c>
      <c r="K503" s="206" t="s">
        <v>145</v>
      </c>
      <c r="L503" s="44"/>
      <c r="M503" s="211" t="s">
        <v>19</v>
      </c>
      <c r="N503" s="212" t="s">
        <v>47</v>
      </c>
      <c r="O503" s="84"/>
      <c r="P503" s="213">
        <f>O503*H503</f>
        <v>0</v>
      </c>
      <c r="Q503" s="213">
        <v>0.00029999999999999997</v>
      </c>
      <c r="R503" s="213">
        <f>Q503*H503</f>
        <v>0.0065999999999999991</v>
      </c>
      <c r="S503" s="213">
        <v>0</v>
      </c>
      <c r="T503" s="214">
        <f>S503*H503</f>
        <v>0</v>
      </c>
      <c r="U503" s="38"/>
      <c r="V503" s="38"/>
      <c r="W503" s="38"/>
      <c r="X503" s="38"/>
      <c r="Y503" s="38"/>
      <c r="Z503" s="38"/>
      <c r="AA503" s="38"/>
      <c r="AB503" s="38"/>
      <c r="AC503" s="38"/>
      <c r="AD503" s="38"/>
      <c r="AE503" s="38"/>
      <c r="AR503" s="215" t="s">
        <v>235</v>
      </c>
      <c r="AT503" s="215" t="s">
        <v>141</v>
      </c>
      <c r="AU503" s="215" t="s">
        <v>86</v>
      </c>
      <c r="AY503" s="17" t="s">
        <v>138</v>
      </c>
      <c r="BE503" s="216">
        <f>IF(N503="základní",J503,0)</f>
        <v>0</v>
      </c>
      <c r="BF503" s="216">
        <f>IF(N503="snížená",J503,0)</f>
        <v>0</v>
      </c>
      <c r="BG503" s="216">
        <f>IF(N503="zákl. přenesená",J503,0)</f>
        <v>0</v>
      </c>
      <c r="BH503" s="216">
        <f>IF(N503="sníž. přenesená",J503,0)</f>
        <v>0</v>
      </c>
      <c r="BI503" s="216">
        <f>IF(N503="nulová",J503,0)</f>
        <v>0</v>
      </c>
      <c r="BJ503" s="17" t="s">
        <v>84</v>
      </c>
      <c r="BK503" s="216">
        <f>ROUND(I503*H503,2)</f>
        <v>0</v>
      </c>
      <c r="BL503" s="17" t="s">
        <v>235</v>
      </c>
      <c r="BM503" s="215" t="s">
        <v>942</v>
      </c>
    </row>
    <row r="504" s="2" customFormat="1">
      <c r="A504" s="38"/>
      <c r="B504" s="39"/>
      <c r="C504" s="40"/>
      <c r="D504" s="217" t="s">
        <v>148</v>
      </c>
      <c r="E504" s="40"/>
      <c r="F504" s="218" t="s">
        <v>943</v>
      </c>
      <c r="G504" s="40"/>
      <c r="H504" s="40"/>
      <c r="I504" s="219"/>
      <c r="J504" s="40"/>
      <c r="K504" s="40"/>
      <c r="L504" s="44"/>
      <c r="M504" s="220"/>
      <c r="N504" s="221"/>
      <c r="O504" s="84"/>
      <c r="P504" s="84"/>
      <c r="Q504" s="84"/>
      <c r="R504" s="84"/>
      <c r="S504" s="84"/>
      <c r="T504" s="85"/>
      <c r="U504" s="38"/>
      <c r="V504" s="38"/>
      <c r="W504" s="38"/>
      <c r="X504" s="38"/>
      <c r="Y504" s="38"/>
      <c r="Z504" s="38"/>
      <c r="AA504" s="38"/>
      <c r="AB504" s="38"/>
      <c r="AC504" s="38"/>
      <c r="AD504" s="38"/>
      <c r="AE504" s="38"/>
      <c r="AT504" s="17" t="s">
        <v>148</v>
      </c>
      <c r="AU504" s="17" t="s">
        <v>86</v>
      </c>
    </row>
    <row r="505" s="2" customFormat="1">
      <c r="A505" s="38"/>
      <c r="B505" s="39"/>
      <c r="C505" s="40"/>
      <c r="D505" s="222" t="s">
        <v>150</v>
      </c>
      <c r="E505" s="40"/>
      <c r="F505" s="223" t="s">
        <v>944</v>
      </c>
      <c r="G505" s="40"/>
      <c r="H505" s="40"/>
      <c r="I505" s="219"/>
      <c r="J505" s="40"/>
      <c r="K505" s="40"/>
      <c r="L505" s="44"/>
      <c r="M505" s="220"/>
      <c r="N505" s="221"/>
      <c r="O505" s="84"/>
      <c r="P505" s="84"/>
      <c r="Q505" s="84"/>
      <c r="R505" s="84"/>
      <c r="S505" s="84"/>
      <c r="T505" s="85"/>
      <c r="U505" s="38"/>
      <c r="V505" s="38"/>
      <c r="W505" s="38"/>
      <c r="X505" s="38"/>
      <c r="Y505" s="38"/>
      <c r="Z505" s="38"/>
      <c r="AA505" s="38"/>
      <c r="AB505" s="38"/>
      <c r="AC505" s="38"/>
      <c r="AD505" s="38"/>
      <c r="AE505" s="38"/>
      <c r="AT505" s="17" t="s">
        <v>150</v>
      </c>
      <c r="AU505" s="17" t="s">
        <v>86</v>
      </c>
    </row>
    <row r="506" s="2" customFormat="1" ht="16.5" customHeight="1">
      <c r="A506" s="38"/>
      <c r="B506" s="39"/>
      <c r="C506" s="235" t="s">
        <v>945</v>
      </c>
      <c r="D506" s="235" t="s">
        <v>190</v>
      </c>
      <c r="E506" s="236" t="s">
        <v>946</v>
      </c>
      <c r="F506" s="237" t="s">
        <v>947</v>
      </c>
      <c r="G506" s="238" t="s">
        <v>689</v>
      </c>
      <c r="H506" s="239">
        <v>12</v>
      </c>
      <c r="I506" s="240"/>
      <c r="J506" s="241">
        <f>ROUND(I506*H506,2)</f>
        <v>0</v>
      </c>
      <c r="K506" s="237" t="s">
        <v>145</v>
      </c>
      <c r="L506" s="242"/>
      <c r="M506" s="243" t="s">
        <v>19</v>
      </c>
      <c r="N506" s="244" t="s">
        <v>47</v>
      </c>
      <c r="O506" s="84"/>
      <c r="P506" s="213">
        <f>O506*H506</f>
        <v>0</v>
      </c>
      <c r="Q506" s="213">
        <v>0.001</v>
      </c>
      <c r="R506" s="213">
        <f>Q506*H506</f>
        <v>0.012</v>
      </c>
      <c r="S506" s="213">
        <v>0</v>
      </c>
      <c r="T506" s="214">
        <f>S506*H506</f>
        <v>0</v>
      </c>
      <c r="U506" s="38"/>
      <c r="V506" s="38"/>
      <c r="W506" s="38"/>
      <c r="X506" s="38"/>
      <c r="Y506" s="38"/>
      <c r="Z506" s="38"/>
      <c r="AA506" s="38"/>
      <c r="AB506" s="38"/>
      <c r="AC506" s="38"/>
      <c r="AD506" s="38"/>
      <c r="AE506" s="38"/>
      <c r="AR506" s="215" t="s">
        <v>457</v>
      </c>
      <c r="AT506" s="215" t="s">
        <v>190</v>
      </c>
      <c r="AU506" s="215" t="s">
        <v>86</v>
      </c>
      <c r="AY506" s="17" t="s">
        <v>138</v>
      </c>
      <c r="BE506" s="216">
        <f>IF(N506="základní",J506,0)</f>
        <v>0</v>
      </c>
      <c r="BF506" s="216">
        <f>IF(N506="snížená",J506,0)</f>
        <v>0</v>
      </c>
      <c r="BG506" s="216">
        <f>IF(N506="zákl. přenesená",J506,0)</f>
        <v>0</v>
      </c>
      <c r="BH506" s="216">
        <f>IF(N506="sníž. přenesená",J506,0)</f>
        <v>0</v>
      </c>
      <c r="BI506" s="216">
        <f>IF(N506="nulová",J506,0)</f>
        <v>0</v>
      </c>
      <c r="BJ506" s="17" t="s">
        <v>84</v>
      </c>
      <c r="BK506" s="216">
        <f>ROUND(I506*H506,2)</f>
        <v>0</v>
      </c>
      <c r="BL506" s="17" t="s">
        <v>235</v>
      </c>
      <c r="BM506" s="215" t="s">
        <v>948</v>
      </c>
    </row>
    <row r="507" s="2" customFormat="1">
      <c r="A507" s="38"/>
      <c r="B507" s="39"/>
      <c r="C507" s="40"/>
      <c r="D507" s="217" t="s">
        <v>148</v>
      </c>
      <c r="E507" s="40"/>
      <c r="F507" s="218" t="s">
        <v>947</v>
      </c>
      <c r="G507" s="40"/>
      <c r="H507" s="40"/>
      <c r="I507" s="219"/>
      <c r="J507" s="40"/>
      <c r="K507" s="40"/>
      <c r="L507" s="44"/>
      <c r="M507" s="220"/>
      <c r="N507" s="221"/>
      <c r="O507" s="84"/>
      <c r="P507" s="84"/>
      <c r="Q507" s="84"/>
      <c r="R507" s="84"/>
      <c r="S507" s="84"/>
      <c r="T507" s="85"/>
      <c r="U507" s="38"/>
      <c r="V507" s="38"/>
      <c r="W507" s="38"/>
      <c r="X507" s="38"/>
      <c r="Y507" s="38"/>
      <c r="Z507" s="38"/>
      <c r="AA507" s="38"/>
      <c r="AB507" s="38"/>
      <c r="AC507" s="38"/>
      <c r="AD507" s="38"/>
      <c r="AE507" s="38"/>
      <c r="AT507" s="17" t="s">
        <v>148</v>
      </c>
      <c r="AU507" s="17" t="s">
        <v>86</v>
      </c>
    </row>
    <row r="508" s="2" customFormat="1" ht="16.5" customHeight="1">
      <c r="A508" s="38"/>
      <c r="B508" s="39"/>
      <c r="C508" s="235" t="s">
        <v>949</v>
      </c>
      <c r="D508" s="235" t="s">
        <v>190</v>
      </c>
      <c r="E508" s="236" t="s">
        <v>882</v>
      </c>
      <c r="F508" s="237" t="s">
        <v>883</v>
      </c>
      <c r="G508" s="238" t="s">
        <v>201</v>
      </c>
      <c r="H508" s="239">
        <v>20</v>
      </c>
      <c r="I508" s="240"/>
      <c r="J508" s="241">
        <f>ROUND(I508*H508,2)</f>
        <v>0</v>
      </c>
      <c r="K508" s="237" t="s">
        <v>145</v>
      </c>
      <c r="L508" s="242"/>
      <c r="M508" s="243" t="s">
        <v>19</v>
      </c>
      <c r="N508" s="244" t="s">
        <v>47</v>
      </c>
      <c r="O508" s="84"/>
      <c r="P508" s="213">
        <f>O508*H508</f>
        <v>0</v>
      </c>
      <c r="Q508" s="213">
        <v>3.0000000000000001E-05</v>
      </c>
      <c r="R508" s="213">
        <f>Q508*H508</f>
        <v>0.00060000000000000006</v>
      </c>
      <c r="S508" s="213">
        <v>0</v>
      </c>
      <c r="T508" s="214">
        <f>S508*H508</f>
        <v>0</v>
      </c>
      <c r="U508" s="38"/>
      <c r="V508" s="38"/>
      <c r="W508" s="38"/>
      <c r="X508" s="38"/>
      <c r="Y508" s="38"/>
      <c r="Z508" s="38"/>
      <c r="AA508" s="38"/>
      <c r="AB508" s="38"/>
      <c r="AC508" s="38"/>
      <c r="AD508" s="38"/>
      <c r="AE508" s="38"/>
      <c r="AR508" s="215" t="s">
        <v>457</v>
      </c>
      <c r="AT508" s="215" t="s">
        <v>190</v>
      </c>
      <c r="AU508" s="215" t="s">
        <v>86</v>
      </c>
      <c r="AY508" s="17" t="s">
        <v>138</v>
      </c>
      <c r="BE508" s="216">
        <f>IF(N508="základní",J508,0)</f>
        <v>0</v>
      </c>
      <c r="BF508" s="216">
        <f>IF(N508="snížená",J508,0)</f>
        <v>0</v>
      </c>
      <c r="BG508" s="216">
        <f>IF(N508="zákl. přenesená",J508,0)</f>
        <v>0</v>
      </c>
      <c r="BH508" s="216">
        <f>IF(N508="sníž. přenesená",J508,0)</f>
        <v>0</v>
      </c>
      <c r="BI508" s="216">
        <f>IF(N508="nulová",J508,0)</f>
        <v>0</v>
      </c>
      <c r="BJ508" s="17" t="s">
        <v>84</v>
      </c>
      <c r="BK508" s="216">
        <f>ROUND(I508*H508,2)</f>
        <v>0</v>
      </c>
      <c r="BL508" s="17" t="s">
        <v>235</v>
      </c>
      <c r="BM508" s="215" t="s">
        <v>950</v>
      </c>
    </row>
    <row r="509" s="2" customFormat="1">
      <c r="A509" s="38"/>
      <c r="B509" s="39"/>
      <c r="C509" s="40"/>
      <c r="D509" s="217" t="s">
        <v>148</v>
      </c>
      <c r="E509" s="40"/>
      <c r="F509" s="218" t="s">
        <v>883</v>
      </c>
      <c r="G509" s="40"/>
      <c r="H509" s="40"/>
      <c r="I509" s="219"/>
      <c r="J509" s="40"/>
      <c r="K509" s="40"/>
      <c r="L509" s="44"/>
      <c r="M509" s="220"/>
      <c r="N509" s="221"/>
      <c r="O509" s="84"/>
      <c r="P509" s="84"/>
      <c r="Q509" s="84"/>
      <c r="R509" s="84"/>
      <c r="S509" s="84"/>
      <c r="T509" s="85"/>
      <c r="U509" s="38"/>
      <c r="V509" s="38"/>
      <c r="W509" s="38"/>
      <c r="X509" s="38"/>
      <c r="Y509" s="38"/>
      <c r="Z509" s="38"/>
      <c r="AA509" s="38"/>
      <c r="AB509" s="38"/>
      <c r="AC509" s="38"/>
      <c r="AD509" s="38"/>
      <c r="AE509" s="38"/>
      <c r="AT509" s="17" t="s">
        <v>148</v>
      </c>
      <c r="AU509" s="17" t="s">
        <v>86</v>
      </c>
    </row>
    <row r="510" s="2" customFormat="1" ht="16.5" customHeight="1">
      <c r="A510" s="38"/>
      <c r="B510" s="39"/>
      <c r="C510" s="204" t="s">
        <v>951</v>
      </c>
      <c r="D510" s="204" t="s">
        <v>141</v>
      </c>
      <c r="E510" s="205" t="s">
        <v>952</v>
      </c>
      <c r="F510" s="206" t="s">
        <v>953</v>
      </c>
      <c r="G510" s="207" t="s">
        <v>144</v>
      </c>
      <c r="H510" s="208">
        <v>22</v>
      </c>
      <c r="I510" s="209"/>
      <c r="J510" s="210">
        <f>ROUND(I510*H510,2)</f>
        <v>0</v>
      </c>
      <c r="K510" s="206" t="s">
        <v>145</v>
      </c>
      <c r="L510" s="44"/>
      <c r="M510" s="211" t="s">
        <v>19</v>
      </c>
      <c r="N510" s="212" t="s">
        <v>47</v>
      </c>
      <c r="O510" s="84"/>
      <c r="P510" s="213">
        <f>O510*H510</f>
        <v>0</v>
      </c>
      <c r="Q510" s="213">
        <v>0.0044999999999999997</v>
      </c>
      <c r="R510" s="213">
        <f>Q510*H510</f>
        <v>0.098999999999999991</v>
      </c>
      <c r="S510" s="213">
        <v>0</v>
      </c>
      <c r="T510" s="214">
        <f>S510*H510</f>
        <v>0</v>
      </c>
      <c r="U510" s="38"/>
      <c r="V510" s="38"/>
      <c r="W510" s="38"/>
      <c r="X510" s="38"/>
      <c r="Y510" s="38"/>
      <c r="Z510" s="38"/>
      <c r="AA510" s="38"/>
      <c r="AB510" s="38"/>
      <c r="AC510" s="38"/>
      <c r="AD510" s="38"/>
      <c r="AE510" s="38"/>
      <c r="AR510" s="215" t="s">
        <v>235</v>
      </c>
      <c r="AT510" s="215" t="s">
        <v>141</v>
      </c>
      <c r="AU510" s="215" t="s">
        <v>86</v>
      </c>
      <c r="AY510" s="17" t="s">
        <v>138</v>
      </c>
      <c r="BE510" s="216">
        <f>IF(N510="základní",J510,0)</f>
        <v>0</v>
      </c>
      <c r="BF510" s="216">
        <f>IF(N510="snížená",J510,0)</f>
        <v>0</v>
      </c>
      <c r="BG510" s="216">
        <f>IF(N510="zákl. přenesená",J510,0)</f>
        <v>0</v>
      </c>
      <c r="BH510" s="216">
        <f>IF(N510="sníž. přenesená",J510,0)</f>
        <v>0</v>
      </c>
      <c r="BI510" s="216">
        <f>IF(N510="nulová",J510,0)</f>
        <v>0</v>
      </c>
      <c r="BJ510" s="17" t="s">
        <v>84</v>
      </c>
      <c r="BK510" s="216">
        <f>ROUND(I510*H510,2)</f>
        <v>0</v>
      </c>
      <c r="BL510" s="17" t="s">
        <v>235</v>
      </c>
      <c r="BM510" s="215" t="s">
        <v>954</v>
      </c>
    </row>
    <row r="511" s="2" customFormat="1">
      <c r="A511" s="38"/>
      <c r="B511" s="39"/>
      <c r="C511" s="40"/>
      <c r="D511" s="217" t="s">
        <v>148</v>
      </c>
      <c r="E511" s="40"/>
      <c r="F511" s="218" t="s">
        <v>955</v>
      </c>
      <c r="G511" s="40"/>
      <c r="H511" s="40"/>
      <c r="I511" s="219"/>
      <c r="J511" s="40"/>
      <c r="K511" s="40"/>
      <c r="L511" s="44"/>
      <c r="M511" s="220"/>
      <c r="N511" s="221"/>
      <c r="O511" s="84"/>
      <c r="P511" s="84"/>
      <c r="Q511" s="84"/>
      <c r="R511" s="84"/>
      <c r="S511" s="84"/>
      <c r="T511" s="85"/>
      <c r="U511" s="38"/>
      <c r="V511" s="38"/>
      <c r="W511" s="38"/>
      <c r="X511" s="38"/>
      <c r="Y511" s="38"/>
      <c r="Z511" s="38"/>
      <c r="AA511" s="38"/>
      <c r="AB511" s="38"/>
      <c r="AC511" s="38"/>
      <c r="AD511" s="38"/>
      <c r="AE511" s="38"/>
      <c r="AT511" s="17" t="s">
        <v>148</v>
      </c>
      <c r="AU511" s="17" t="s">
        <v>86</v>
      </c>
    </row>
    <row r="512" s="2" customFormat="1">
      <c r="A512" s="38"/>
      <c r="B512" s="39"/>
      <c r="C512" s="40"/>
      <c r="D512" s="222" t="s">
        <v>150</v>
      </c>
      <c r="E512" s="40"/>
      <c r="F512" s="223" t="s">
        <v>956</v>
      </c>
      <c r="G512" s="40"/>
      <c r="H512" s="40"/>
      <c r="I512" s="219"/>
      <c r="J512" s="40"/>
      <c r="K512" s="40"/>
      <c r="L512" s="44"/>
      <c r="M512" s="220"/>
      <c r="N512" s="221"/>
      <c r="O512" s="84"/>
      <c r="P512" s="84"/>
      <c r="Q512" s="84"/>
      <c r="R512" s="84"/>
      <c r="S512" s="84"/>
      <c r="T512" s="85"/>
      <c r="U512" s="38"/>
      <c r="V512" s="38"/>
      <c r="W512" s="38"/>
      <c r="X512" s="38"/>
      <c r="Y512" s="38"/>
      <c r="Z512" s="38"/>
      <c r="AA512" s="38"/>
      <c r="AB512" s="38"/>
      <c r="AC512" s="38"/>
      <c r="AD512" s="38"/>
      <c r="AE512" s="38"/>
      <c r="AT512" s="17" t="s">
        <v>150</v>
      </c>
      <c r="AU512" s="17" t="s">
        <v>86</v>
      </c>
    </row>
    <row r="513" s="2" customFormat="1" ht="16.5" customHeight="1">
      <c r="A513" s="38"/>
      <c r="B513" s="39"/>
      <c r="C513" s="204" t="s">
        <v>957</v>
      </c>
      <c r="D513" s="204" t="s">
        <v>141</v>
      </c>
      <c r="E513" s="205" t="s">
        <v>958</v>
      </c>
      <c r="F513" s="206" t="s">
        <v>959</v>
      </c>
      <c r="G513" s="207" t="s">
        <v>144</v>
      </c>
      <c r="H513" s="208">
        <v>154</v>
      </c>
      <c r="I513" s="209"/>
      <c r="J513" s="210">
        <f>ROUND(I513*H513,2)</f>
        <v>0</v>
      </c>
      <c r="K513" s="206" t="s">
        <v>145</v>
      </c>
      <c r="L513" s="44"/>
      <c r="M513" s="211" t="s">
        <v>19</v>
      </c>
      <c r="N513" s="212" t="s">
        <v>47</v>
      </c>
      <c r="O513" s="84"/>
      <c r="P513" s="213">
        <f>O513*H513</f>
        <v>0</v>
      </c>
      <c r="Q513" s="213">
        <v>0.0014499999999999999</v>
      </c>
      <c r="R513" s="213">
        <f>Q513*H513</f>
        <v>0.2233</v>
      </c>
      <c r="S513" s="213">
        <v>0</v>
      </c>
      <c r="T513" s="214">
        <f>S513*H513</f>
        <v>0</v>
      </c>
      <c r="U513" s="38"/>
      <c r="V513" s="38"/>
      <c r="W513" s="38"/>
      <c r="X513" s="38"/>
      <c r="Y513" s="38"/>
      <c r="Z513" s="38"/>
      <c r="AA513" s="38"/>
      <c r="AB513" s="38"/>
      <c r="AC513" s="38"/>
      <c r="AD513" s="38"/>
      <c r="AE513" s="38"/>
      <c r="AR513" s="215" t="s">
        <v>235</v>
      </c>
      <c r="AT513" s="215" t="s">
        <v>141</v>
      </c>
      <c r="AU513" s="215" t="s">
        <v>86</v>
      </c>
      <c r="AY513" s="17" t="s">
        <v>138</v>
      </c>
      <c r="BE513" s="216">
        <f>IF(N513="základní",J513,0)</f>
        <v>0</v>
      </c>
      <c r="BF513" s="216">
        <f>IF(N513="snížená",J513,0)</f>
        <v>0</v>
      </c>
      <c r="BG513" s="216">
        <f>IF(N513="zákl. přenesená",J513,0)</f>
        <v>0</v>
      </c>
      <c r="BH513" s="216">
        <f>IF(N513="sníž. přenesená",J513,0)</f>
        <v>0</v>
      </c>
      <c r="BI513" s="216">
        <f>IF(N513="nulová",J513,0)</f>
        <v>0</v>
      </c>
      <c r="BJ513" s="17" t="s">
        <v>84</v>
      </c>
      <c r="BK513" s="216">
        <f>ROUND(I513*H513,2)</f>
        <v>0</v>
      </c>
      <c r="BL513" s="17" t="s">
        <v>235</v>
      </c>
      <c r="BM513" s="215" t="s">
        <v>960</v>
      </c>
    </row>
    <row r="514" s="2" customFormat="1">
      <c r="A514" s="38"/>
      <c r="B514" s="39"/>
      <c r="C514" s="40"/>
      <c r="D514" s="217" t="s">
        <v>148</v>
      </c>
      <c r="E514" s="40"/>
      <c r="F514" s="218" t="s">
        <v>961</v>
      </c>
      <c r="G514" s="40"/>
      <c r="H514" s="40"/>
      <c r="I514" s="219"/>
      <c r="J514" s="40"/>
      <c r="K514" s="40"/>
      <c r="L514" s="44"/>
      <c r="M514" s="220"/>
      <c r="N514" s="221"/>
      <c r="O514" s="84"/>
      <c r="P514" s="84"/>
      <c r="Q514" s="84"/>
      <c r="R514" s="84"/>
      <c r="S514" s="84"/>
      <c r="T514" s="85"/>
      <c r="U514" s="38"/>
      <c r="V514" s="38"/>
      <c r="W514" s="38"/>
      <c r="X514" s="38"/>
      <c r="Y514" s="38"/>
      <c r="Z514" s="38"/>
      <c r="AA514" s="38"/>
      <c r="AB514" s="38"/>
      <c r="AC514" s="38"/>
      <c r="AD514" s="38"/>
      <c r="AE514" s="38"/>
      <c r="AT514" s="17" t="s">
        <v>148</v>
      </c>
      <c r="AU514" s="17" t="s">
        <v>86</v>
      </c>
    </row>
    <row r="515" s="2" customFormat="1">
      <c r="A515" s="38"/>
      <c r="B515" s="39"/>
      <c r="C515" s="40"/>
      <c r="D515" s="222" t="s">
        <v>150</v>
      </c>
      <c r="E515" s="40"/>
      <c r="F515" s="223" t="s">
        <v>962</v>
      </c>
      <c r="G515" s="40"/>
      <c r="H515" s="40"/>
      <c r="I515" s="219"/>
      <c r="J515" s="40"/>
      <c r="K515" s="40"/>
      <c r="L515" s="44"/>
      <c r="M515" s="220"/>
      <c r="N515" s="221"/>
      <c r="O515" s="84"/>
      <c r="P515" s="84"/>
      <c r="Q515" s="84"/>
      <c r="R515" s="84"/>
      <c r="S515" s="84"/>
      <c r="T515" s="85"/>
      <c r="U515" s="38"/>
      <c r="V515" s="38"/>
      <c r="W515" s="38"/>
      <c r="X515" s="38"/>
      <c r="Y515" s="38"/>
      <c r="Z515" s="38"/>
      <c r="AA515" s="38"/>
      <c r="AB515" s="38"/>
      <c r="AC515" s="38"/>
      <c r="AD515" s="38"/>
      <c r="AE515" s="38"/>
      <c r="AT515" s="17" t="s">
        <v>150</v>
      </c>
      <c r="AU515" s="17" t="s">
        <v>86</v>
      </c>
    </row>
    <row r="516" s="13" customFormat="1">
      <c r="A516" s="13"/>
      <c r="B516" s="224"/>
      <c r="C516" s="225"/>
      <c r="D516" s="217" t="s">
        <v>159</v>
      </c>
      <c r="E516" s="226" t="s">
        <v>19</v>
      </c>
      <c r="F516" s="227" t="s">
        <v>963</v>
      </c>
      <c r="G516" s="225"/>
      <c r="H516" s="228">
        <v>154</v>
      </c>
      <c r="I516" s="229"/>
      <c r="J516" s="225"/>
      <c r="K516" s="225"/>
      <c r="L516" s="230"/>
      <c r="M516" s="231"/>
      <c r="N516" s="232"/>
      <c r="O516" s="232"/>
      <c r="P516" s="232"/>
      <c r="Q516" s="232"/>
      <c r="R516" s="232"/>
      <c r="S516" s="232"/>
      <c r="T516" s="233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34" t="s">
        <v>159</v>
      </c>
      <c r="AU516" s="234" t="s">
        <v>86</v>
      </c>
      <c r="AV516" s="13" t="s">
        <v>86</v>
      </c>
      <c r="AW516" s="13" t="s">
        <v>35</v>
      </c>
      <c r="AX516" s="13" t="s">
        <v>84</v>
      </c>
      <c r="AY516" s="234" t="s">
        <v>138</v>
      </c>
    </row>
    <row r="517" s="2" customFormat="1" ht="16.5" customHeight="1">
      <c r="A517" s="38"/>
      <c r="B517" s="39"/>
      <c r="C517" s="204" t="s">
        <v>964</v>
      </c>
      <c r="D517" s="204" t="s">
        <v>141</v>
      </c>
      <c r="E517" s="205" t="s">
        <v>965</v>
      </c>
      <c r="F517" s="206" t="s">
        <v>966</v>
      </c>
      <c r="G517" s="207" t="s">
        <v>144</v>
      </c>
      <c r="H517" s="208">
        <v>22</v>
      </c>
      <c r="I517" s="209"/>
      <c r="J517" s="210">
        <f>ROUND(I517*H517,2)</f>
        <v>0</v>
      </c>
      <c r="K517" s="206" t="s">
        <v>145</v>
      </c>
      <c r="L517" s="44"/>
      <c r="M517" s="211" t="s">
        <v>19</v>
      </c>
      <c r="N517" s="212" t="s">
        <v>47</v>
      </c>
      <c r="O517" s="84"/>
      <c r="P517" s="213">
        <f>O517*H517</f>
        <v>0</v>
      </c>
      <c r="Q517" s="213">
        <v>0</v>
      </c>
      <c r="R517" s="213">
        <f>Q517*H517</f>
        <v>0</v>
      </c>
      <c r="S517" s="213">
        <v>0.081500000000000003</v>
      </c>
      <c r="T517" s="214">
        <f>S517*H517</f>
        <v>1.7930000000000002</v>
      </c>
      <c r="U517" s="38"/>
      <c r="V517" s="38"/>
      <c r="W517" s="38"/>
      <c r="X517" s="38"/>
      <c r="Y517" s="38"/>
      <c r="Z517" s="38"/>
      <c r="AA517" s="38"/>
      <c r="AB517" s="38"/>
      <c r="AC517" s="38"/>
      <c r="AD517" s="38"/>
      <c r="AE517" s="38"/>
      <c r="AR517" s="215" t="s">
        <v>235</v>
      </c>
      <c r="AT517" s="215" t="s">
        <v>141</v>
      </c>
      <c r="AU517" s="215" t="s">
        <v>86</v>
      </c>
      <c r="AY517" s="17" t="s">
        <v>138</v>
      </c>
      <c r="BE517" s="216">
        <f>IF(N517="základní",J517,0)</f>
        <v>0</v>
      </c>
      <c r="BF517" s="216">
        <f>IF(N517="snížená",J517,0)</f>
        <v>0</v>
      </c>
      <c r="BG517" s="216">
        <f>IF(N517="zákl. přenesená",J517,0)</f>
        <v>0</v>
      </c>
      <c r="BH517" s="216">
        <f>IF(N517="sníž. přenesená",J517,0)</f>
        <v>0</v>
      </c>
      <c r="BI517" s="216">
        <f>IF(N517="nulová",J517,0)</f>
        <v>0</v>
      </c>
      <c r="BJ517" s="17" t="s">
        <v>84</v>
      </c>
      <c r="BK517" s="216">
        <f>ROUND(I517*H517,2)</f>
        <v>0</v>
      </c>
      <c r="BL517" s="17" t="s">
        <v>235</v>
      </c>
      <c r="BM517" s="215" t="s">
        <v>967</v>
      </c>
    </row>
    <row r="518" s="2" customFormat="1">
      <c r="A518" s="38"/>
      <c r="B518" s="39"/>
      <c r="C518" s="40"/>
      <c r="D518" s="217" t="s">
        <v>148</v>
      </c>
      <c r="E518" s="40"/>
      <c r="F518" s="218" t="s">
        <v>968</v>
      </c>
      <c r="G518" s="40"/>
      <c r="H518" s="40"/>
      <c r="I518" s="219"/>
      <c r="J518" s="40"/>
      <c r="K518" s="40"/>
      <c r="L518" s="44"/>
      <c r="M518" s="220"/>
      <c r="N518" s="221"/>
      <c r="O518" s="84"/>
      <c r="P518" s="84"/>
      <c r="Q518" s="84"/>
      <c r="R518" s="84"/>
      <c r="S518" s="84"/>
      <c r="T518" s="85"/>
      <c r="U518" s="38"/>
      <c r="V518" s="38"/>
      <c r="W518" s="38"/>
      <c r="X518" s="38"/>
      <c r="Y518" s="38"/>
      <c r="Z518" s="38"/>
      <c r="AA518" s="38"/>
      <c r="AB518" s="38"/>
      <c r="AC518" s="38"/>
      <c r="AD518" s="38"/>
      <c r="AE518" s="38"/>
      <c r="AT518" s="17" t="s">
        <v>148</v>
      </c>
      <c r="AU518" s="17" t="s">
        <v>86</v>
      </c>
    </row>
    <row r="519" s="2" customFormat="1">
      <c r="A519" s="38"/>
      <c r="B519" s="39"/>
      <c r="C519" s="40"/>
      <c r="D519" s="222" t="s">
        <v>150</v>
      </c>
      <c r="E519" s="40"/>
      <c r="F519" s="223" t="s">
        <v>969</v>
      </c>
      <c r="G519" s="40"/>
      <c r="H519" s="40"/>
      <c r="I519" s="219"/>
      <c r="J519" s="40"/>
      <c r="K519" s="40"/>
      <c r="L519" s="44"/>
      <c r="M519" s="220"/>
      <c r="N519" s="221"/>
      <c r="O519" s="84"/>
      <c r="P519" s="84"/>
      <c r="Q519" s="84"/>
      <c r="R519" s="84"/>
      <c r="S519" s="84"/>
      <c r="T519" s="85"/>
      <c r="U519" s="38"/>
      <c r="V519" s="38"/>
      <c r="W519" s="38"/>
      <c r="X519" s="38"/>
      <c r="Y519" s="38"/>
      <c r="Z519" s="38"/>
      <c r="AA519" s="38"/>
      <c r="AB519" s="38"/>
      <c r="AC519" s="38"/>
      <c r="AD519" s="38"/>
      <c r="AE519" s="38"/>
      <c r="AT519" s="17" t="s">
        <v>150</v>
      </c>
      <c r="AU519" s="17" t="s">
        <v>86</v>
      </c>
    </row>
    <row r="520" s="2" customFormat="1" ht="21.75" customHeight="1">
      <c r="A520" s="38"/>
      <c r="B520" s="39"/>
      <c r="C520" s="204" t="s">
        <v>970</v>
      </c>
      <c r="D520" s="204" t="s">
        <v>141</v>
      </c>
      <c r="E520" s="205" t="s">
        <v>971</v>
      </c>
      <c r="F520" s="206" t="s">
        <v>972</v>
      </c>
      <c r="G520" s="207" t="s">
        <v>144</v>
      </c>
      <c r="H520" s="208">
        <v>22</v>
      </c>
      <c r="I520" s="209"/>
      <c r="J520" s="210">
        <f>ROUND(I520*H520,2)</f>
        <v>0</v>
      </c>
      <c r="K520" s="206" t="s">
        <v>145</v>
      </c>
      <c r="L520" s="44"/>
      <c r="M520" s="211" t="s">
        <v>19</v>
      </c>
      <c r="N520" s="212" t="s">
        <v>47</v>
      </c>
      <c r="O520" s="84"/>
      <c r="P520" s="213">
        <f>O520*H520</f>
        <v>0</v>
      </c>
      <c r="Q520" s="213">
        <v>0.0060499999999999998</v>
      </c>
      <c r="R520" s="213">
        <f>Q520*H520</f>
        <v>0.1331</v>
      </c>
      <c r="S520" s="213">
        <v>0</v>
      </c>
      <c r="T520" s="214">
        <f>S520*H520</f>
        <v>0</v>
      </c>
      <c r="U520" s="38"/>
      <c r="V520" s="38"/>
      <c r="W520" s="38"/>
      <c r="X520" s="38"/>
      <c r="Y520" s="38"/>
      <c r="Z520" s="38"/>
      <c r="AA520" s="38"/>
      <c r="AB520" s="38"/>
      <c r="AC520" s="38"/>
      <c r="AD520" s="38"/>
      <c r="AE520" s="38"/>
      <c r="AR520" s="215" t="s">
        <v>235</v>
      </c>
      <c r="AT520" s="215" t="s">
        <v>141</v>
      </c>
      <c r="AU520" s="215" t="s">
        <v>86</v>
      </c>
      <c r="AY520" s="17" t="s">
        <v>138</v>
      </c>
      <c r="BE520" s="216">
        <f>IF(N520="základní",J520,0)</f>
        <v>0</v>
      </c>
      <c r="BF520" s="216">
        <f>IF(N520="snížená",J520,0)</f>
        <v>0</v>
      </c>
      <c r="BG520" s="216">
        <f>IF(N520="zákl. přenesená",J520,0)</f>
        <v>0</v>
      </c>
      <c r="BH520" s="216">
        <f>IF(N520="sníž. přenesená",J520,0)</f>
        <v>0</v>
      </c>
      <c r="BI520" s="216">
        <f>IF(N520="nulová",J520,0)</f>
        <v>0</v>
      </c>
      <c r="BJ520" s="17" t="s">
        <v>84</v>
      </c>
      <c r="BK520" s="216">
        <f>ROUND(I520*H520,2)</f>
        <v>0</v>
      </c>
      <c r="BL520" s="17" t="s">
        <v>235</v>
      </c>
      <c r="BM520" s="215" t="s">
        <v>973</v>
      </c>
    </row>
    <row r="521" s="2" customFormat="1">
      <c r="A521" s="38"/>
      <c r="B521" s="39"/>
      <c r="C521" s="40"/>
      <c r="D521" s="217" t="s">
        <v>148</v>
      </c>
      <c r="E521" s="40"/>
      <c r="F521" s="218" t="s">
        <v>974</v>
      </c>
      <c r="G521" s="40"/>
      <c r="H521" s="40"/>
      <c r="I521" s="219"/>
      <c r="J521" s="40"/>
      <c r="K521" s="40"/>
      <c r="L521" s="44"/>
      <c r="M521" s="220"/>
      <c r="N521" s="221"/>
      <c r="O521" s="84"/>
      <c r="P521" s="84"/>
      <c r="Q521" s="84"/>
      <c r="R521" s="84"/>
      <c r="S521" s="84"/>
      <c r="T521" s="85"/>
      <c r="U521" s="38"/>
      <c r="V521" s="38"/>
      <c r="W521" s="38"/>
      <c r="X521" s="38"/>
      <c r="Y521" s="38"/>
      <c r="Z521" s="38"/>
      <c r="AA521" s="38"/>
      <c r="AB521" s="38"/>
      <c r="AC521" s="38"/>
      <c r="AD521" s="38"/>
      <c r="AE521" s="38"/>
      <c r="AT521" s="17" t="s">
        <v>148</v>
      </c>
      <c r="AU521" s="17" t="s">
        <v>86</v>
      </c>
    </row>
    <row r="522" s="2" customFormat="1">
      <c r="A522" s="38"/>
      <c r="B522" s="39"/>
      <c r="C522" s="40"/>
      <c r="D522" s="222" t="s">
        <v>150</v>
      </c>
      <c r="E522" s="40"/>
      <c r="F522" s="223" t="s">
        <v>975</v>
      </c>
      <c r="G522" s="40"/>
      <c r="H522" s="40"/>
      <c r="I522" s="219"/>
      <c r="J522" s="40"/>
      <c r="K522" s="40"/>
      <c r="L522" s="44"/>
      <c r="M522" s="220"/>
      <c r="N522" s="221"/>
      <c r="O522" s="84"/>
      <c r="P522" s="84"/>
      <c r="Q522" s="84"/>
      <c r="R522" s="84"/>
      <c r="S522" s="84"/>
      <c r="T522" s="85"/>
      <c r="U522" s="38"/>
      <c r="V522" s="38"/>
      <c r="W522" s="38"/>
      <c r="X522" s="38"/>
      <c r="Y522" s="38"/>
      <c r="Z522" s="38"/>
      <c r="AA522" s="38"/>
      <c r="AB522" s="38"/>
      <c r="AC522" s="38"/>
      <c r="AD522" s="38"/>
      <c r="AE522" s="38"/>
      <c r="AT522" s="17" t="s">
        <v>150</v>
      </c>
      <c r="AU522" s="17" t="s">
        <v>86</v>
      </c>
    </row>
    <row r="523" s="2" customFormat="1" ht="16.5" customHeight="1">
      <c r="A523" s="38"/>
      <c r="B523" s="39"/>
      <c r="C523" s="235" t="s">
        <v>976</v>
      </c>
      <c r="D523" s="235" t="s">
        <v>190</v>
      </c>
      <c r="E523" s="236" t="s">
        <v>977</v>
      </c>
      <c r="F523" s="237" t="s">
        <v>978</v>
      </c>
      <c r="G523" s="238" t="s">
        <v>144</v>
      </c>
      <c r="H523" s="239">
        <v>24.199999999999999</v>
      </c>
      <c r="I523" s="240"/>
      <c r="J523" s="241">
        <f>ROUND(I523*H523,2)</f>
        <v>0</v>
      </c>
      <c r="K523" s="237" t="s">
        <v>145</v>
      </c>
      <c r="L523" s="242"/>
      <c r="M523" s="243" t="s">
        <v>19</v>
      </c>
      <c r="N523" s="244" t="s">
        <v>47</v>
      </c>
      <c r="O523" s="84"/>
      <c r="P523" s="213">
        <f>O523*H523</f>
        <v>0</v>
      </c>
      <c r="Q523" s="213">
        <v>0.0129</v>
      </c>
      <c r="R523" s="213">
        <f>Q523*H523</f>
        <v>0.31218000000000001</v>
      </c>
      <c r="S523" s="213">
        <v>0</v>
      </c>
      <c r="T523" s="214">
        <f>S523*H523</f>
        <v>0</v>
      </c>
      <c r="U523" s="38"/>
      <c r="V523" s="38"/>
      <c r="W523" s="38"/>
      <c r="X523" s="38"/>
      <c r="Y523" s="38"/>
      <c r="Z523" s="38"/>
      <c r="AA523" s="38"/>
      <c r="AB523" s="38"/>
      <c r="AC523" s="38"/>
      <c r="AD523" s="38"/>
      <c r="AE523" s="38"/>
      <c r="AR523" s="215" t="s">
        <v>457</v>
      </c>
      <c r="AT523" s="215" t="s">
        <v>190</v>
      </c>
      <c r="AU523" s="215" t="s">
        <v>86</v>
      </c>
      <c r="AY523" s="17" t="s">
        <v>138</v>
      </c>
      <c r="BE523" s="216">
        <f>IF(N523="základní",J523,0)</f>
        <v>0</v>
      </c>
      <c r="BF523" s="216">
        <f>IF(N523="snížená",J523,0)</f>
        <v>0</v>
      </c>
      <c r="BG523" s="216">
        <f>IF(N523="zákl. přenesená",J523,0)</f>
        <v>0</v>
      </c>
      <c r="BH523" s="216">
        <f>IF(N523="sníž. přenesená",J523,0)</f>
        <v>0</v>
      </c>
      <c r="BI523" s="216">
        <f>IF(N523="nulová",J523,0)</f>
        <v>0</v>
      </c>
      <c r="BJ523" s="17" t="s">
        <v>84</v>
      </c>
      <c r="BK523" s="216">
        <f>ROUND(I523*H523,2)</f>
        <v>0</v>
      </c>
      <c r="BL523" s="17" t="s">
        <v>235</v>
      </c>
      <c r="BM523" s="215" t="s">
        <v>979</v>
      </c>
    </row>
    <row r="524" s="2" customFormat="1">
      <c r="A524" s="38"/>
      <c r="B524" s="39"/>
      <c r="C524" s="40"/>
      <c r="D524" s="217" t="s">
        <v>148</v>
      </c>
      <c r="E524" s="40"/>
      <c r="F524" s="218" t="s">
        <v>978</v>
      </c>
      <c r="G524" s="40"/>
      <c r="H524" s="40"/>
      <c r="I524" s="219"/>
      <c r="J524" s="40"/>
      <c r="K524" s="40"/>
      <c r="L524" s="44"/>
      <c r="M524" s="220"/>
      <c r="N524" s="221"/>
      <c r="O524" s="84"/>
      <c r="P524" s="84"/>
      <c r="Q524" s="84"/>
      <c r="R524" s="84"/>
      <c r="S524" s="84"/>
      <c r="T524" s="85"/>
      <c r="U524" s="38"/>
      <c r="V524" s="38"/>
      <c r="W524" s="38"/>
      <c r="X524" s="38"/>
      <c r="Y524" s="38"/>
      <c r="Z524" s="38"/>
      <c r="AA524" s="38"/>
      <c r="AB524" s="38"/>
      <c r="AC524" s="38"/>
      <c r="AD524" s="38"/>
      <c r="AE524" s="38"/>
      <c r="AT524" s="17" t="s">
        <v>148</v>
      </c>
      <c r="AU524" s="17" t="s">
        <v>86</v>
      </c>
    </row>
    <row r="525" s="13" customFormat="1">
      <c r="A525" s="13"/>
      <c r="B525" s="224"/>
      <c r="C525" s="225"/>
      <c r="D525" s="217" t="s">
        <v>159</v>
      </c>
      <c r="E525" s="225"/>
      <c r="F525" s="227" t="s">
        <v>980</v>
      </c>
      <c r="G525" s="225"/>
      <c r="H525" s="228">
        <v>24.199999999999999</v>
      </c>
      <c r="I525" s="229"/>
      <c r="J525" s="225"/>
      <c r="K525" s="225"/>
      <c r="L525" s="230"/>
      <c r="M525" s="231"/>
      <c r="N525" s="232"/>
      <c r="O525" s="232"/>
      <c r="P525" s="232"/>
      <c r="Q525" s="232"/>
      <c r="R525" s="232"/>
      <c r="S525" s="232"/>
      <c r="T525" s="233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34" t="s">
        <v>159</v>
      </c>
      <c r="AU525" s="234" t="s">
        <v>86</v>
      </c>
      <c r="AV525" s="13" t="s">
        <v>86</v>
      </c>
      <c r="AW525" s="13" t="s">
        <v>4</v>
      </c>
      <c r="AX525" s="13" t="s">
        <v>84</v>
      </c>
      <c r="AY525" s="234" t="s">
        <v>138</v>
      </c>
    </row>
    <row r="526" s="2" customFormat="1" ht="16.5" customHeight="1">
      <c r="A526" s="38"/>
      <c r="B526" s="39"/>
      <c r="C526" s="204" t="s">
        <v>981</v>
      </c>
      <c r="D526" s="204" t="s">
        <v>141</v>
      </c>
      <c r="E526" s="205" t="s">
        <v>982</v>
      </c>
      <c r="F526" s="206" t="s">
        <v>983</v>
      </c>
      <c r="G526" s="207" t="s">
        <v>144</v>
      </c>
      <c r="H526" s="208">
        <v>22</v>
      </c>
      <c r="I526" s="209"/>
      <c r="J526" s="210">
        <f>ROUND(I526*H526,2)</f>
        <v>0</v>
      </c>
      <c r="K526" s="206" t="s">
        <v>145</v>
      </c>
      <c r="L526" s="44"/>
      <c r="M526" s="211" t="s">
        <v>19</v>
      </c>
      <c r="N526" s="212" t="s">
        <v>47</v>
      </c>
      <c r="O526" s="84"/>
      <c r="P526" s="213">
        <f>O526*H526</f>
        <v>0</v>
      </c>
      <c r="Q526" s="213">
        <v>0</v>
      </c>
      <c r="R526" s="213">
        <f>Q526*H526</f>
        <v>0</v>
      </c>
      <c r="S526" s="213">
        <v>0</v>
      </c>
      <c r="T526" s="214">
        <f>S526*H526</f>
        <v>0</v>
      </c>
      <c r="U526" s="38"/>
      <c r="V526" s="38"/>
      <c r="W526" s="38"/>
      <c r="X526" s="38"/>
      <c r="Y526" s="38"/>
      <c r="Z526" s="38"/>
      <c r="AA526" s="38"/>
      <c r="AB526" s="38"/>
      <c r="AC526" s="38"/>
      <c r="AD526" s="38"/>
      <c r="AE526" s="38"/>
      <c r="AR526" s="215" t="s">
        <v>235</v>
      </c>
      <c r="AT526" s="215" t="s">
        <v>141</v>
      </c>
      <c r="AU526" s="215" t="s">
        <v>86</v>
      </c>
      <c r="AY526" s="17" t="s">
        <v>138</v>
      </c>
      <c r="BE526" s="216">
        <f>IF(N526="základní",J526,0)</f>
        <v>0</v>
      </c>
      <c r="BF526" s="216">
        <f>IF(N526="snížená",J526,0)</f>
        <v>0</v>
      </c>
      <c r="BG526" s="216">
        <f>IF(N526="zákl. přenesená",J526,0)</f>
        <v>0</v>
      </c>
      <c r="BH526" s="216">
        <f>IF(N526="sníž. přenesená",J526,0)</f>
        <v>0</v>
      </c>
      <c r="BI526" s="216">
        <f>IF(N526="nulová",J526,0)</f>
        <v>0</v>
      </c>
      <c r="BJ526" s="17" t="s">
        <v>84</v>
      </c>
      <c r="BK526" s="216">
        <f>ROUND(I526*H526,2)</f>
        <v>0</v>
      </c>
      <c r="BL526" s="17" t="s">
        <v>235</v>
      </c>
      <c r="BM526" s="215" t="s">
        <v>984</v>
      </c>
    </row>
    <row r="527" s="2" customFormat="1">
      <c r="A527" s="38"/>
      <c r="B527" s="39"/>
      <c r="C527" s="40"/>
      <c r="D527" s="217" t="s">
        <v>148</v>
      </c>
      <c r="E527" s="40"/>
      <c r="F527" s="218" t="s">
        <v>985</v>
      </c>
      <c r="G527" s="40"/>
      <c r="H527" s="40"/>
      <c r="I527" s="219"/>
      <c r="J527" s="40"/>
      <c r="K527" s="40"/>
      <c r="L527" s="44"/>
      <c r="M527" s="220"/>
      <c r="N527" s="221"/>
      <c r="O527" s="84"/>
      <c r="P527" s="84"/>
      <c r="Q527" s="84"/>
      <c r="R527" s="84"/>
      <c r="S527" s="84"/>
      <c r="T527" s="85"/>
      <c r="U527" s="38"/>
      <c r="V527" s="38"/>
      <c r="W527" s="38"/>
      <c r="X527" s="38"/>
      <c r="Y527" s="38"/>
      <c r="Z527" s="38"/>
      <c r="AA527" s="38"/>
      <c r="AB527" s="38"/>
      <c r="AC527" s="38"/>
      <c r="AD527" s="38"/>
      <c r="AE527" s="38"/>
      <c r="AT527" s="17" t="s">
        <v>148</v>
      </c>
      <c r="AU527" s="17" t="s">
        <v>86</v>
      </c>
    </row>
    <row r="528" s="2" customFormat="1">
      <c r="A528" s="38"/>
      <c r="B528" s="39"/>
      <c r="C528" s="40"/>
      <c r="D528" s="222" t="s">
        <v>150</v>
      </c>
      <c r="E528" s="40"/>
      <c r="F528" s="223" t="s">
        <v>986</v>
      </c>
      <c r="G528" s="40"/>
      <c r="H528" s="40"/>
      <c r="I528" s="219"/>
      <c r="J528" s="40"/>
      <c r="K528" s="40"/>
      <c r="L528" s="44"/>
      <c r="M528" s="220"/>
      <c r="N528" s="221"/>
      <c r="O528" s="84"/>
      <c r="P528" s="84"/>
      <c r="Q528" s="84"/>
      <c r="R528" s="84"/>
      <c r="S528" s="84"/>
      <c r="T528" s="85"/>
      <c r="U528" s="38"/>
      <c r="V528" s="38"/>
      <c r="W528" s="38"/>
      <c r="X528" s="38"/>
      <c r="Y528" s="38"/>
      <c r="Z528" s="38"/>
      <c r="AA528" s="38"/>
      <c r="AB528" s="38"/>
      <c r="AC528" s="38"/>
      <c r="AD528" s="38"/>
      <c r="AE528" s="38"/>
      <c r="AT528" s="17" t="s">
        <v>150</v>
      </c>
      <c r="AU528" s="17" t="s">
        <v>86</v>
      </c>
    </row>
    <row r="529" s="2" customFormat="1" ht="16.5" customHeight="1">
      <c r="A529" s="38"/>
      <c r="B529" s="39"/>
      <c r="C529" s="204" t="s">
        <v>987</v>
      </c>
      <c r="D529" s="204" t="s">
        <v>141</v>
      </c>
      <c r="E529" s="205" t="s">
        <v>988</v>
      </c>
      <c r="F529" s="206" t="s">
        <v>989</v>
      </c>
      <c r="G529" s="207" t="s">
        <v>201</v>
      </c>
      <c r="H529" s="208">
        <v>22</v>
      </c>
      <c r="I529" s="209"/>
      <c r="J529" s="210">
        <f>ROUND(I529*H529,2)</f>
        <v>0</v>
      </c>
      <c r="K529" s="206" t="s">
        <v>145</v>
      </c>
      <c r="L529" s="44"/>
      <c r="M529" s="211" t="s">
        <v>19</v>
      </c>
      <c r="N529" s="212" t="s">
        <v>47</v>
      </c>
      <c r="O529" s="84"/>
      <c r="P529" s="213">
        <f>O529*H529</f>
        <v>0</v>
      </c>
      <c r="Q529" s="213">
        <v>0.00050000000000000001</v>
      </c>
      <c r="R529" s="213">
        <f>Q529*H529</f>
        <v>0.010999999999999999</v>
      </c>
      <c r="S529" s="213">
        <v>0</v>
      </c>
      <c r="T529" s="214">
        <f>S529*H529</f>
        <v>0</v>
      </c>
      <c r="U529" s="38"/>
      <c r="V529" s="38"/>
      <c r="W529" s="38"/>
      <c r="X529" s="38"/>
      <c r="Y529" s="38"/>
      <c r="Z529" s="38"/>
      <c r="AA529" s="38"/>
      <c r="AB529" s="38"/>
      <c r="AC529" s="38"/>
      <c r="AD529" s="38"/>
      <c r="AE529" s="38"/>
      <c r="AR529" s="215" t="s">
        <v>235</v>
      </c>
      <c r="AT529" s="215" t="s">
        <v>141</v>
      </c>
      <c r="AU529" s="215" t="s">
        <v>86</v>
      </c>
      <c r="AY529" s="17" t="s">
        <v>138</v>
      </c>
      <c r="BE529" s="216">
        <f>IF(N529="základní",J529,0)</f>
        <v>0</v>
      </c>
      <c r="BF529" s="216">
        <f>IF(N529="snížená",J529,0)</f>
        <v>0</v>
      </c>
      <c r="BG529" s="216">
        <f>IF(N529="zákl. přenesená",J529,0)</f>
        <v>0</v>
      </c>
      <c r="BH529" s="216">
        <f>IF(N529="sníž. přenesená",J529,0)</f>
        <v>0</v>
      </c>
      <c r="BI529" s="216">
        <f>IF(N529="nulová",J529,0)</f>
        <v>0</v>
      </c>
      <c r="BJ529" s="17" t="s">
        <v>84</v>
      </c>
      <c r="BK529" s="216">
        <f>ROUND(I529*H529,2)</f>
        <v>0</v>
      </c>
      <c r="BL529" s="17" t="s">
        <v>235</v>
      </c>
      <c r="BM529" s="215" t="s">
        <v>990</v>
      </c>
    </row>
    <row r="530" s="2" customFormat="1">
      <c r="A530" s="38"/>
      <c r="B530" s="39"/>
      <c r="C530" s="40"/>
      <c r="D530" s="217" t="s">
        <v>148</v>
      </c>
      <c r="E530" s="40"/>
      <c r="F530" s="218" t="s">
        <v>991</v>
      </c>
      <c r="G530" s="40"/>
      <c r="H530" s="40"/>
      <c r="I530" s="219"/>
      <c r="J530" s="40"/>
      <c r="K530" s="40"/>
      <c r="L530" s="44"/>
      <c r="M530" s="220"/>
      <c r="N530" s="221"/>
      <c r="O530" s="84"/>
      <c r="P530" s="84"/>
      <c r="Q530" s="84"/>
      <c r="R530" s="84"/>
      <c r="S530" s="84"/>
      <c r="T530" s="85"/>
      <c r="U530" s="38"/>
      <c r="V530" s="38"/>
      <c r="W530" s="38"/>
      <c r="X530" s="38"/>
      <c r="Y530" s="38"/>
      <c r="Z530" s="38"/>
      <c r="AA530" s="38"/>
      <c r="AB530" s="38"/>
      <c r="AC530" s="38"/>
      <c r="AD530" s="38"/>
      <c r="AE530" s="38"/>
      <c r="AT530" s="17" t="s">
        <v>148</v>
      </c>
      <c r="AU530" s="17" t="s">
        <v>86</v>
      </c>
    </row>
    <row r="531" s="2" customFormat="1">
      <c r="A531" s="38"/>
      <c r="B531" s="39"/>
      <c r="C531" s="40"/>
      <c r="D531" s="222" t="s">
        <v>150</v>
      </c>
      <c r="E531" s="40"/>
      <c r="F531" s="223" t="s">
        <v>992</v>
      </c>
      <c r="G531" s="40"/>
      <c r="H531" s="40"/>
      <c r="I531" s="219"/>
      <c r="J531" s="40"/>
      <c r="K531" s="40"/>
      <c r="L531" s="44"/>
      <c r="M531" s="220"/>
      <c r="N531" s="221"/>
      <c r="O531" s="84"/>
      <c r="P531" s="84"/>
      <c r="Q531" s="84"/>
      <c r="R531" s="84"/>
      <c r="S531" s="84"/>
      <c r="T531" s="85"/>
      <c r="U531" s="38"/>
      <c r="V531" s="38"/>
      <c r="W531" s="38"/>
      <c r="X531" s="38"/>
      <c r="Y531" s="38"/>
      <c r="Z531" s="38"/>
      <c r="AA531" s="38"/>
      <c r="AB531" s="38"/>
      <c r="AC531" s="38"/>
      <c r="AD531" s="38"/>
      <c r="AE531" s="38"/>
      <c r="AT531" s="17" t="s">
        <v>150</v>
      </c>
      <c r="AU531" s="17" t="s">
        <v>86</v>
      </c>
    </row>
    <row r="532" s="2" customFormat="1" ht="16.5" customHeight="1">
      <c r="A532" s="38"/>
      <c r="B532" s="39"/>
      <c r="C532" s="204" t="s">
        <v>993</v>
      </c>
      <c r="D532" s="204" t="s">
        <v>141</v>
      </c>
      <c r="E532" s="205" t="s">
        <v>994</v>
      </c>
      <c r="F532" s="206" t="s">
        <v>995</v>
      </c>
      <c r="G532" s="207" t="s">
        <v>201</v>
      </c>
      <c r="H532" s="208">
        <v>17</v>
      </c>
      <c r="I532" s="209"/>
      <c r="J532" s="210">
        <f>ROUND(I532*H532,2)</f>
        <v>0</v>
      </c>
      <c r="K532" s="206" t="s">
        <v>145</v>
      </c>
      <c r="L532" s="44"/>
      <c r="M532" s="211" t="s">
        <v>19</v>
      </c>
      <c r="N532" s="212" t="s">
        <v>47</v>
      </c>
      <c r="O532" s="84"/>
      <c r="P532" s="213">
        <f>O532*H532</f>
        <v>0</v>
      </c>
      <c r="Q532" s="213">
        <v>3.0000000000000001E-05</v>
      </c>
      <c r="R532" s="213">
        <f>Q532*H532</f>
        <v>0.00051000000000000004</v>
      </c>
      <c r="S532" s="213">
        <v>0</v>
      </c>
      <c r="T532" s="214">
        <f>S532*H532</f>
        <v>0</v>
      </c>
      <c r="U532" s="38"/>
      <c r="V532" s="38"/>
      <c r="W532" s="38"/>
      <c r="X532" s="38"/>
      <c r="Y532" s="38"/>
      <c r="Z532" s="38"/>
      <c r="AA532" s="38"/>
      <c r="AB532" s="38"/>
      <c r="AC532" s="38"/>
      <c r="AD532" s="38"/>
      <c r="AE532" s="38"/>
      <c r="AR532" s="215" t="s">
        <v>235</v>
      </c>
      <c r="AT532" s="215" t="s">
        <v>141</v>
      </c>
      <c r="AU532" s="215" t="s">
        <v>86</v>
      </c>
      <c r="AY532" s="17" t="s">
        <v>138</v>
      </c>
      <c r="BE532" s="216">
        <f>IF(N532="základní",J532,0)</f>
        <v>0</v>
      </c>
      <c r="BF532" s="216">
        <f>IF(N532="snížená",J532,0)</f>
        <v>0</v>
      </c>
      <c r="BG532" s="216">
        <f>IF(N532="zákl. přenesená",J532,0)</f>
        <v>0</v>
      </c>
      <c r="BH532" s="216">
        <f>IF(N532="sníž. přenesená",J532,0)</f>
        <v>0</v>
      </c>
      <c r="BI532" s="216">
        <f>IF(N532="nulová",J532,0)</f>
        <v>0</v>
      </c>
      <c r="BJ532" s="17" t="s">
        <v>84</v>
      </c>
      <c r="BK532" s="216">
        <f>ROUND(I532*H532,2)</f>
        <v>0</v>
      </c>
      <c r="BL532" s="17" t="s">
        <v>235</v>
      </c>
      <c r="BM532" s="215" t="s">
        <v>996</v>
      </c>
    </row>
    <row r="533" s="2" customFormat="1">
      <c r="A533" s="38"/>
      <c r="B533" s="39"/>
      <c r="C533" s="40"/>
      <c r="D533" s="217" t="s">
        <v>148</v>
      </c>
      <c r="E533" s="40"/>
      <c r="F533" s="218" t="s">
        <v>997</v>
      </c>
      <c r="G533" s="40"/>
      <c r="H533" s="40"/>
      <c r="I533" s="219"/>
      <c r="J533" s="40"/>
      <c r="K533" s="40"/>
      <c r="L533" s="44"/>
      <c r="M533" s="220"/>
      <c r="N533" s="221"/>
      <c r="O533" s="84"/>
      <c r="P533" s="84"/>
      <c r="Q533" s="84"/>
      <c r="R533" s="84"/>
      <c r="S533" s="84"/>
      <c r="T533" s="85"/>
      <c r="U533" s="38"/>
      <c r="V533" s="38"/>
      <c r="W533" s="38"/>
      <c r="X533" s="38"/>
      <c r="Y533" s="38"/>
      <c r="Z533" s="38"/>
      <c r="AA533" s="38"/>
      <c r="AB533" s="38"/>
      <c r="AC533" s="38"/>
      <c r="AD533" s="38"/>
      <c r="AE533" s="38"/>
      <c r="AT533" s="17" t="s">
        <v>148</v>
      </c>
      <c r="AU533" s="17" t="s">
        <v>86</v>
      </c>
    </row>
    <row r="534" s="2" customFormat="1">
      <c r="A534" s="38"/>
      <c r="B534" s="39"/>
      <c r="C534" s="40"/>
      <c r="D534" s="222" t="s">
        <v>150</v>
      </c>
      <c r="E534" s="40"/>
      <c r="F534" s="223" t="s">
        <v>998</v>
      </c>
      <c r="G534" s="40"/>
      <c r="H534" s="40"/>
      <c r="I534" s="219"/>
      <c r="J534" s="40"/>
      <c r="K534" s="40"/>
      <c r="L534" s="44"/>
      <c r="M534" s="220"/>
      <c r="N534" s="221"/>
      <c r="O534" s="84"/>
      <c r="P534" s="84"/>
      <c r="Q534" s="84"/>
      <c r="R534" s="84"/>
      <c r="S534" s="84"/>
      <c r="T534" s="85"/>
      <c r="U534" s="38"/>
      <c r="V534" s="38"/>
      <c r="W534" s="38"/>
      <c r="X534" s="38"/>
      <c r="Y534" s="38"/>
      <c r="Z534" s="38"/>
      <c r="AA534" s="38"/>
      <c r="AB534" s="38"/>
      <c r="AC534" s="38"/>
      <c r="AD534" s="38"/>
      <c r="AE534" s="38"/>
      <c r="AT534" s="17" t="s">
        <v>150</v>
      </c>
      <c r="AU534" s="17" t="s">
        <v>86</v>
      </c>
    </row>
    <row r="535" s="12" customFormat="1" ht="22.8" customHeight="1">
      <c r="A535" s="12"/>
      <c r="B535" s="188"/>
      <c r="C535" s="189"/>
      <c r="D535" s="190" t="s">
        <v>75</v>
      </c>
      <c r="E535" s="202" t="s">
        <v>999</v>
      </c>
      <c r="F535" s="202" t="s">
        <v>1000</v>
      </c>
      <c r="G535" s="189"/>
      <c r="H535" s="189"/>
      <c r="I535" s="192"/>
      <c r="J535" s="203">
        <f>BK535</f>
        <v>0</v>
      </c>
      <c r="K535" s="189"/>
      <c r="L535" s="194"/>
      <c r="M535" s="195"/>
      <c r="N535" s="196"/>
      <c r="O535" s="196"/>
      <c r="P535" s="197">
        <f>SUM(P536:P553)</f>
        <v>0</v>
      </c>
      <c r="Q535" s="196"/>
      <c r="R535" s="197">
        <f>SUM(R536:R553)</f>
        <v>0.0026100000000000003</v>
      </c>
      <c r="S535" s="196"/>
      <c r="T535" s="198">
        <f>SUM(T536:T553)</f>
        <v>0</v>
      </c>
      <c r="U535" s="12"/>
      <c r="V535" s="12"/>
      <c r="W535" s="12"/>
      <c r="X535" s="12"/>
      <c r="Y535" s="12"/>
      <c r="Z535" s="12"/>
      <c r="AA535" s="12"/>
      <c r="AB535" s="12"/>
      <c r="AC535" s="12"/>
      <c r="AD535" s="12"/>
      <c r="AE535" s="12"/>
      <c r="AR535" s="199" t="s">
        <v>86</v>
      </c>
      <c r="AT535" s="200" t="s">
        <v>75</v>
      </c>
      <c r="AU535" s="200" t="s">
        <v>84</v>
      </c>
      <c r="AY535" s="199" t="s">
        <v>138</v>
      </c>
      <c r="BK535" s="201">
        <f>SUM(BK536:BK553)</f>
        <v>0</v>
      </c>
    </row>
    <row r="536" s="2" customFormat="1" ht="16.5" customHeight="1">
      <c r="A536" s="38"/>
      <c r="B536" s="39"/>
      <c r="C536" s="204" t="s">
        <v>1001</v>
      </c>
      <c r="D536" s="204" t="s">
        <v>141</v>
      </c>
      <c r="E536" s="205" t="s">
        <v>1002</v>
      </c>
      <c r="F536" s="206" t="s">
        <v>1003</v>
      </c>
      <c r="G536" s="207" t="s">
        <v>144</v>
      </c>
      <c r="H536" s="208">
        <v>3</v>
      </c>
      <c r="I536" s="209"/>
      <c r="J536" s="210">
        <f>ROUND(I536*H536,2)</f>
        <v>0</v>
      </c>
      <c r="K536" s="206" t="s">
        <v>145</v>
      </c>
      <c r="L536" s="44"/>
      <c r="M536" s="211" t="s">
        <v>19</v>
      </c>
      <c r="N536" s="212" t="s">
        <v>47</v>
      </c>
      <c r="O536" s="84"/>
      <c r="P536" s="213">
        <f>O536*H536</f>
        <v>0</v>
      </c>
      <c r="Q536" s="213">
        <v>6.9999999999999994E-05</v>
      </c>
      <c r="R536" s="213">
        <f>Q536*H536</f>
        <v>0.00020999999999999998</v>
      </c>
      <c r="S536" s="213">
        <v>0</v>
      </c>
      <c r="T536" s="214">
        <f>S536*H536</f>
        <v>0</v>
      </c>
      <c r="U536" s="38"/>
      <c r="V536" s="38"/>
      <c r="W536" s="38"/>
      <c r="X536" s="38"/>
      <c r="Y536" s="38"/>
      <c r="Z536" s="38"/>
      <c r="AA536" s="38"/>
      <c r="AB536" s="38"/>
      <c r="AC536" s="38"/>
      <c r="AD536" s="38"/>
      <c r="AE536" s="38"/>
      <c r="AR536" s="215" t="s">
        <v>235</v>
      </c>
      <c r="AT536" s="215" t="s">
        <v>141</v>
      </c>
      <c r="AU536" s="215" t="s">
        <v>86</v>
      </c>
      <c r="AY536" s="17" t="s">
        <v>138</v>
      </c>
      <c r="BE536" s="216">
        <f>IF(N536="základní",J536,0)</f>
        <v>0</v>
      </c>
      <c r="BF536" s="216">
        <f>IF(N536="snížená",J536,0)</f>
        <v>0</v>
      </c>
      <c r="BG536" s="216">
        <f>IF(N536="zákl. přenesená",J536,0)</f>
        <v>0</v>
      </c>
      <c r="BH536" s="216">
        <f>IF(N536="sníž. přenesená",J536,0)</f>
        <v>0</v>
      </c>
      <c r="BI536" s="216">
        <f>IF(N536="nulová",J536,0)</f>
        <v>0</v>
      </c>
      <c r="BJ536" s="17" t="s">
        <v>84</v>
      </c>
      <c r="BK536" s="216">
        <f>ROUND(I536*H536,2)</f>
        <v>0</v>
      </c>
      <c r="BL536" s="17" t="s">
        <v>235</v>
      </c>
      <c r="BM536" s="215" t="s">
        <v>1004</v>
      </c>
    </row>
    <row r="537" s="2" customFormat="1">
      <c r="A537" s="38"/>
      <c r="B537" s="39"/>
      <c r="C537" s="40"/>
      <c r="D537" s="217" t="s">
        <v>148</v>
      </c>
      <c r="E537" s="40"/>
      <c r="F537" s="218" t="s">
        <v>1003</v>
      </c>
      <c r="G537" s="40"/>
      <c r="H537" s="40"/>
      <c r="I537" s="219"/>
      <c r="J537" s="40"/>
      <c r="K537" s="40"/>
      <c r="L537" s="44"/>
      <c r="M537" s="220"/>
      <c r="N537" s="221"/>
      <c r="O537" s="84"/>
      <c r="P537" s="84"/>
      <c r="Q537" s="84"/>
      <c r="R537" s="84"/>
      <c r="S537" s="84"/>
      <c r="T537" s="85"/>
      <c r="U537" s="38"/>
      <c r="V537" s="38"/>
      <c r="W537" s="38"/>
      <c r="X537" s="38"/>
      <c r="Y537" s="38"/>
      <c r="Z537" s="38"/>
      <c r="AA537" s="38"/>
      <c r="AB537" s="38"/>
      <c r="AC537" s="38"/>
      <c r="AD537" s="38"/>
      <c r="AE537" s="38"/>
      <c r="AT537" s="17" t="s">
        <v>148</v>
      </c>
      <c r="AU537" s="17" t="s">
        <v>86</v>
      </c>
    </row>
    <row r="538" s="2" customFormat="1">
      <c r="A538" s="38"/>
      <c r="B538" s="39"/>
      <c r="C538" s="40"/>
      <c r="D538" s="222" t="s">
        <v>150</v>
      </c>
      <c r="E538" s="40"/>
      <c r="F538" s="223" t="s">
        <v>1005</v>
      </c>
      <c r="G538" s="40"/>
      <c r="H538" s="40"/>
      <c r="I538" s="219"/>
      <c r="J538" s="40"/>
      <c r="K538" s="40"/>
      <c r="L538" s="44"/>
      <c r="M538" s="220"/>
      <c r="N538" s="221"/>
      <c r="O538" s="84"/>
      <c r="P538" s="84"/>
      <c r="Q538" s="84"/>
      <c r="R538" s="84"/>
      <c r="S538" s="84"/>
      <c r="T538" s="85"/>
      <c r="U538" s="38"/>
      <c r="V538" s="38"/>
      <c r="W538" s="38"/>
      <c r="X538" s="38"/>
      <c r="Y538" s="38"/>
      <c r="Z538" s="38"/>
      <c r="AA538" s="38"/>
      <c r="AB538" s="38"/>
      <c r="AC538" s="38"/>
      <c r="AD538" s="38"/>
      <c r="AE538" s="38"/>
      <c r="AT538" s="17" t="s">
        <v>150</v>
      </c>
      <c r="AU538" s="17" t="s">
        <v>86</v>
      </c>
    </row>
    <row r="539" s="2" customFormat="1" ht="16.5" customHeight="1">
      <c r="A539" s="38"/>
      <c r="B539" s="39"/>
      <c r="C539" s="204" t="s">
        <v>1006</v>
      </c>
      <c r="D539" s="204" t="s">
        <v>141</v>
      </c>
      <c r="E539" s="205" t="s">
        <v>1007</v>
      </c>
      <c r="F539" s="206" t="s">
        <v>1008</v>
      </c>
      <c r="G539" s="207" t="s">
        <v>144</v>
      </c>
      <c r="H539" s="208">
        <v>5</v>
      </c>
      <c r="I539" s="209"/>
      <c r="J539" s="210">
        <f>ROUND(I539*H539,2)</f>
        <v>0</v>
      </c>
      <c r="K539" s="206" t="s">
        <v>145</v>
      </c>
      <c r="L539" s="44"/>
      <c r="M539" s="211" t="s">
        <v>19</v>
      </c>
      <c r="N539" s="212" t="s">
        <v>47</v>
      </c>
      <c r="O539" s="84"/>
      <c r="P539" s="213">
        <f>O539*H539</f>
        <v>0</v>
      </c>
      <c r="Q539" s="213">
        <v>0</v>
      </c>
      <c r="R539" s="213">
        <f>Q539*H539</f>
        <v>0</v>
      </c>
      <c r="S539" s="213">
        <v>0</v>
      </c>
      <c r="T539" s="214">
        <f>S539*H539</f>
        <v>0</v>
      </c>
      <c r="U539" s="38"/>
      <c r="V539" s="38"/>
      <c r="W539" s="38"/>
      <c r="X539" s="38"/>
      <c r="Y539" s="38"/>
      <c r="Z539" s="38"/>
      <c r="AA539" s="38"/>
      <c r="AB539" s="38"/>
      <c r="AC539" s="38"/>
      <c r="AD539" s="38"/>
      <c r="AE539" s="38"/>
      <c r="AR539" s="215" t="s">
        <v>235</v>
      </c>
      <c r="AT539" s="215" t="s">
        <v>141</v>
      </c>
      <c r="AU539" s="215" t="s">
        <v>86</v>
      </c>
      <c r="AY539" s="17" t="s">
        <v>138</v>
      </c>
      <c r="BE539" s="216">
        <f>IF(N539="základní",J539,0)</f>
        <v>0</v>
      </c>
      <c r="BF539" s="216">
        <f>IF(N539="snížená",J539,0)</f>
        <v>0</v>
      </c>
      <c r="BG539" s="216">
        <f>IF(N539="zákl. přenesená",J539,0)</f>
        <v>0</v>
      </c>
      <c r="BH539" s="216">
        <f>IF(N539="sníž. přenesená",J539,0)</f>
        <v>0</v>
      </c>
      <c r="BI539" s="216">
        <f>IF(N539="nulová",J539,0)</f>
        <v>0</v>
      </c>
      <c r="BJ539" s="17" t="s">
        <v>84</v>
      </c>
      <c r="BK539" s="216">
        <f>ROUND(I539*H539,2)</f>
        <v>0</v>
      </c>
      <c r="BL539" s="17" t="s">
        <v>235</v>
      </c>
      <c r="BM539" s="215" t="s">
        <v>1009</v>
      </c>
    </row>
    <row r="540" s="2" customFormat="1">
      <c r="A540" s="38"/>
      <c r="B540" s="39"/>
      <c r="C540" s="40"/>
      <c r="D540" s="217" t="s">
        <v>148</v>
      </c>
      <c r="E540" s="40"/>
      <c r="F540" s="218" t="s">
        <v>1008</v>
      </c>
      <c r="G540" s="40"/>
      <c r="H540" s="40"/>
      <c r="I540" s="219"/>
      <c r="J540" s="40"/>
      <c r="K540" s="40"/>
      <c r="L540" s="44"/>
      <c r="M540" s="220"/>
      <c r="N540" s="221"/>
      <c r="O540" s="84"/>
      <c r="P540" s="84"/>
      <c r="Q540" s="84"/>
      <c r="R540" s="84"/>
      <c r="S540" s="84"/>
      <c r="T540" s="85"/>
      <c r="U540" s="38"/>
      <c r="V540" s="38"/>
      <c r="W540" s="38"/>
      <c r="X540" s="38"/>
      <c r="Y540" s="38"/>
      <c r="Z540" s="38"/>
      <c r="AA540" s="38"/>
      <c r="AB540" s="38"/>
      <c r="AC540" s="38"/>
      <c r="AD540" s="38"/>
      <c r="AE540" s="38"/>
      <c r="AT540" s="17" t="s">
        <v>148</v>
      </c>
      <c r="AU540" s="17" t="s">
        <v>86</v>
      </c>
    </row>
    <row r="541" s="2" customFormat="1">
      <c r="A541" s="38"/>
      <c r="B541" s="39"/>
      <c r="C541" s="40"/>
      <c r="D541" s="222" t="s">
        <v>150</v>
      </c>
      <c r="E541" s="40"/>
      <c r="F541" s="223" t="s">
        <v>1010</v>
      </c>
      <c r="G541" s="40"/>
      <c r="H541" s="40"/>
      <c r="I541" s="219"/>
      <c r="J541" s="40"/>
      <c r="K541" s="40"/>
      <c r="L541" s="44"/>
      <c r="M541" s="220"/>
      <c r="N541" s="221"/>
      <c r="O541" s="84"/>
      <c r="P541" s="84"/>
      <c r="Q541" s="84"/>
      <c r="R541" s="84"/>
      <c r="S541" s="84"/>
      <c r="T541" s="85"/>
      <c r="U541" s="38"/>
      <c r="V541" s="38"/>
      <c r="W541" s="38"/>
      <c r="X541" s="38"/>
      <c r="Y541" s="38"/>
      <c r="Z541" s="38"/>
      <c r="AA541" s="38"/>
      <c r="AB541" s="38"/>
      <c r="AC541" s="38"/>
      <c r="AD541" s="38"/>
      <c r="AE541" s="38"/>
      <c r="AT541" s="17" t="s">
        <v>150</v>
      </c>
      <c r="AU541" s="17" t="s">
        <v>86</v>
      </c>
    </row>
    <row r="542" s="2" customFormat="1" ht="16.5" customHeight="1">
      <c r="A542" s="38"/>
      <c r="B542" s="39"/>
      <c r="C542" s="204" t="s">
        <v>1011</v>
      </c>
      <c r="D542" s="204" t="s">
        <v>141</v>
      </c>
      <c r="E542" s="205" t="s">
        <v>1012</v>
      </c>
      <c r="F542" s="206" t="s">
        <v>1013</v>
      </c>
      <c r="G542" s="207" t="s">
        <v>144</v>
      </c>
      <c r="H542" s="208">
        <v>5</v>
      </c>
      <c r="I542" s="209"/>
      <c r="J542" s="210">
        <f>ROUND(I542*H542,2)</f>
        <v>0</v>
      </c>
      <c r="K542" s="206" t="s">
        <v>145</v>
      </c>
      <c r="L542" s="44"/>
      <c r="M542" s="211" t="s">
        <v>19</v>
      </c>
      <c r="N542" s="212" t="s">
        <v>47</v>
      </c>
      <c r="O542" s="84"/>
      <c r="P542" s="213">
        <f>O542*H542</f>
        <v>0</v>
      </c>
      <c r="Q542" s="213">
        <v>0.00013999999999999999</v>
      </c>
      <c r="R542" s="213">
        <f>Q542*H542</f>
        <v>0.00069999999999999988</v>
      </c>
      <c r="S542" s="213">
        <v>0</v>
      </c>
      <c r="T542" s="214">
        <f>S542*H542</f>
        <v>0</v>
      </c>
      <c r="U542" s="38"/>
      <c r="V542" s="38"/>
      <c r="W542" s="38"/>
      <c r="X542" s="38"/>
      <c r="Y542" s="38"/>
      <c r="Z542" s="38"/>
      <c r="AA542" s="38"/>
      <c r="AB542" s="38"/>
      <c r="AC542" s="38"/>
      <c r="AD542" s="38"/>
      <c r="AE542" s="38"/>
      <c r="AR542" s="215" t="s">
        <v>235</v>
      </c>
      <c r="AT542" s="215" t="s">
        <v>141</v>
      </c>
      <c r="AU542" s="215" t="s">
        <v>86</v>
      </c>
      <c r="AY542" s="17" t="s">
        <v>138</v>
      </c>
      <c r="BE542" s="216">
        <f>IF(N542="základní",J542,0)</f>
        <v>0</v>
      </c>
      <c r="BF542" s="216">
        <f>IF(N542="snížená",J542,0)</f>
        <v>0</v>
      </c>
      <c r="BG542" s="216">
        <f>IF(N542="zákl. přenesená",J542,0)</f>
        <v>0</v>
      </c>
      <c r="BH542" s="216">
        <f>IF(N542="sníž. přenesená",J542,0)</f>
        <v>0</v>
      </c>
      <c r="BI542" s="216">
        <f>IF(N542="nulová",J542,0)</f>
        <v>0</v>
      </c>
      <c r="BJ542" s="17" t="s">
        <v>84</v>
      </c>
      <c r="BK542" s="216">
        <f>ROUND(I542*H542,2)</f>
        <v>0</v>
      </c>
      <c r="BL542" s="17" t="s">
        <v>235</v>
      </c>
      <c r="BM542" s="215" t="s">
        <v>1014</v>
      </c>
    </row>
    <row r="543" s="2" customFormat="1">
      <c r="A543" s="38"/>
      <c r="B543" s="39"/>
      <c r="C543" s="40"/>
      <c r="D543" s="217" t="s">
        <v>148</v>
      </c>
      <c r="E543" s="40"/>
      <c r="F543" s="218" t="s">
        <v>1015</v>
      </c>
      <c r="G543" s="40"/>
      <c r="H543" s="40"/>
      <c r="I543" s="219"/>
      <c r="J543" s="40"/>
      <c r="K543" s="40"/>
      <c r="L543" s="44"/>
      <c r="M543" s="220"/>
      <c r="N543" s="221"/>
      <c r="O543" s="84"/>
      <c r="P543" s="84"/>
      <c r="Q543" s="84"/>
      <c r="R543" s="84"/>
      <c r="S543" s="84"/>
      <c r="T543" s="85"/>
      <c r="U543" s="38"/>
      <c r="V543" s="38"/>
      <c r="W543" s="38"/>
      <c r="X543" s="38"/>
      <c r="Y543" s="38"/>
      <c r="Z543" s="38"/>
      <c r="AA543" s="38"/>
      <c r="AB543" s="38"/>
      <c r="AC543" s="38"/>
      <c r="AD543" s="38"/>
      <c r="AE543" s="38"/>
      <c r="AT543" s="17" t="s">
        <v>148</v>
      </c>
      <c r="AU543" s="17" t="s">
        <v>86</v>
      </c>
    </row>
    <row r="544" s="2" customFormat="1">
      <c r="A544" s="38"/>
      <c r="B544" s="39"/>
      <c r="C544" s="40"/>
      <c r="D544" s="222" t="s">
        <v>150</v>
      </c>
      <c r="E544" s="40"/>
      <c r="F544" s="223" t="s">
        <v>1016</v>
      </c>
      <c r="G544" s="40"/>
      <c r="H544" s="40"/>
      <c r="I544" s="219"/>
      <c r="J544" s="40"/>
      <c r="K544" s="40"/>
      <c r="L544" s="44"/>
      <c r="M544" s="220"/>
      <c r="N544" s="221"/>
      <c r="O544" s="84"/>
      <c r="P544" s="84"/>
      <c r="Q544" s="84"/>
      <c r="R544" s="84"/>
      <c r="S544" s="84"/>
      <c r="T544" s="85"/>
      <c r="U544" s="38"/>
      <c r="V544" s="38"/>
      <c r="W544" s="38"/>
      <c r="X544" s="38"/>
      <c r="Y544" s="38"/>
      <c r="Z544" s="38"/>
      <c r="AA544" s="38"/>
      <c r="AB544" s="38"/>
      <c r="AC544" s="38"/>
      <c r="AD544" s="38"/>
      <c r="AE544" s="38"/>
      <c r="AT544" s="17" t="s">
        <v>150</v>
      </c>
      <c r="AU544" s="17" t="s">
        <v>86</v>
      </c>
    </row>
    <row r="545" s="2" customFormat="1" ht="16.5" customHeight="1">
      <c r="A545" s="38"/>
      <c r="B545" s="39"/>
      <c r="C545" s="204" t="s">
        <v>1017</v>
      </c>
      <c r="D545" s="204" t="s">
        <v>141</v>
      </c>
      <c r="E545" s="205" t="s">
        <v>1018</v>
      </c>
      <c r="F545" s="206" t="s">
        <v>1019</v>
      </c>
      <c r="G545" s="207" t="s">
        <v>144</v>
      </c>
      <c r="H545" s="208">
        <v>5</v>
      </c>
      <c r="I545" s="209"/>
      <c r="J545" s="210">
        <f>ROUND(I545*H545,2)</f>
        <v>0</v>
      </c>
      <c r="K545" s="206" t="s">
        <v>145</v>
      </c>
      <c r="L545" s="44"/>
      <c r="M545" s="211" t="s">
        <v>19</v>
      </c>
      <c r="N545" s="212" t="s">
        <v>47</v>
      </c>
      <c r="O545" s="84"/>
      <c r="P545" s="213">
        <f>O545*H545</f>
        <v>0</v>
      </c>
      <c r="Q545" s="213">
        <v>0.00012</v>
      </c>
      <c r="R545" s="213">
        <f>Q545*H545</f>
        <v>0.00060000000000000006</v>
      </c>
      <c r="S545" s="213">
        <v>0</v>
      </c>
      <c r="T545" s="214">
        <f>S545*H545</f>
        <v>0</v>
      </c>
      <c r="U545" s="38"/>
      <c r="V545" s="38"/>
      <c r="W545" s="38"/>
      <c r="X545" s="38"/>
      <c r="Y545" s="38"/>
      <c r="Z545" s="38"/>
      <c r="AA545" s="38"/>
      <c r="AB545" s="38"/>
      <c r="AC545" s="38"/>
      <c r="AD545" s="38"/>
      <c r="AE545" s="38"/>
      <c r="AR545" s="215" t="s">
        <v>235</v>
      </c>
      <c r="AT545" s="215" t="s">
        <v>141</v>
      </c>
      <c r="AU545" s="215" t="s">
        <v>86</v>
      </c>
      <c r="AY545" s="17" t="s">
        <v>138</v>
      </c>
      <c r="BE545" s="216">
        <f>IF(N545="základní",J545,0)</f>
        <v>0</v>
      </c>
      <c r="BF545" s="216">
        <f>IF(N545="snížená",J545,0)</f>
        <v>0</v>
      </c>
      <c r="BG545" s="216">
        <f>IF(N545="zákl. přenesená",J545,0)</f>
        <v>0</v>
      </c>
      <c r="BH545" s="216">
        <f>IF(N545="sníž. přenesená",J545,0)</f>
        <v>0</v>
      </c>
      <c r="BI545" s="216">
        <f>IF(N545="nulová",J545,0)</f>
        <v>0</v>
      </c>
      <c r="BJ545" s="17" t="s">
        <v>84</v>
      </c>
      <c r="BK545" s="216">
        <f>ROUND(I545*H545,2)</f>
        <v>0</v>
      </c>
      <c r="BL545" s="17" t="s">
        <v>235</v>
      </c>
      <c r="BM545" s="215" t="s">
        <v>1020</v>
      </c>
    </row>
    <row r="546" s="2" customFormat="1">
      <c r="A546" s="38"/>
      <c r="B546" s="39"/>
      <c r="C546" s="40"/>
      <c r="D546" s="217" t="s">
        <v>148</v>
      </c>
      <c r="E546" s="40"/>
      <c r="F546" s="218" t="s">
        <v>1021</v>
      </c>
      <c r="G546" s="40"/>
      <c r="H546" s="40"/>
      <c r="I546" s="219"/>
      <c r="J546" s="40"/>
      <c r="K546" s="40"/>
      <c r="L546" s="44"/>
      <c r="M546" s="220"/>
      <c r="N546" s="221"/>
      <c r="O546" s="84"/>
      <c r="P546" s="84"/>
      <c r="Q546" s="84"/>
      <c r="R546" s="84"/>
      <c r="S546" s="84"/>
      <c r="T546" s="85"/>
      <c r="U546" s="38"/>
      <c r="V546" s="38"/>
      <c r="W546" s="38"/>
      <c r="X546" s="38"/>
      <c r="Y546" s="38"/>
      <c r="Z546" s="38"/>
      <c r="AA546" s="38"/>
      <c r="AB546" s="38"/>
      <c r="AC546" s="38"/>
      <c r="AD546" s="38"/>
      <c r="AE546" s="38"/>
      <c r="AT546" s="17" t="s">
        <v>148</v>
      </c>
      <c r="AU546" s="17" t="s">
        <v>86</v>
      </c>
    </row>
    <row r="547" s="2" customFormat="1">
      <c r="A547" s="38"/>
      <c r="B547" s="39"/>
      <c r="C547" s="40"/>
      <c r="D547" s="222" t="s">
        <v>150</v>
      </c>
      <c r="E547" s="40"/>
      <c r="F547" s="223" t="s">
        <v>1022</v>
      </c>
      <c r="G547" s="40"/>
      <c r="H547" s="40"/>
      <c r="I547" s="219"/>
      <c r="J547" s="40"/>
      <c r="K547" s="40"/>
      <c r="L547" s="44"/>
      <c r="M547" s="220"/>
      <c r="N547" s="221"/>
      <c r="O547" s="84"/>
      <c r="P547" s="84"/>
      <c r="Q547" s="84"/>
      <c r="R547" s="84"/>
      <c r="S547" s="84"/>
      <c r="T547" s="85"/>
      <c r="U547" s="38"/>
      <c r="V547" s="38"/>
      <c r="W547" s="38"/>
      <c r="X547" s="38"/>
      <c r="Y547" s="38"/>
      <c r="Z547" s="38"/>
      <c r="AA547" s="38"/>
      <c r="AB547" s="38"/>
      <c r="AC547" s="38"/>
      <c r="AD547" s="38"/>
      <c r="AE547" s="38"/>
      <c r="AT547" s="17" t="s">
        <v>150</v>
      </c>
      <c r="AU547" s="17" t="s">
        <v>86</v>
      </c>
    </row>
    <row r="548" s="2" customFormat="1" ht="16.5" customHeight="1">
      <c r="A548" s="38"/>
      <c r="B548" s="39"/>
      <c r="C548" s="204" t="s">
        <v>1023</v>
      </c>
      <c r="D548" s="204" t="s">
        <v>141</v>
      </c>
      <c r="E548" s="205" t="s">
        <v>1024</v>
      </c>
      <c r="F548" s="206" t="s">
        <v>1025</v>
      </c>
      <c r="G548" s="207" t="s">
        <v>144</v>
      </c>
      <c r="H548" s="208">
        <v>5</v>
      </c>
      <c r="I548" s="209"/>
      <c r="J548" s="210">
        <f>ROUND(I548*H548,2)</f>
        <v>0</v>
      </c>
      <c r="K548" s="206" t="s">
        <v>145</v>
      </c>
      <c r="L548" s="44"/>
      <c r="M548" s="211" t="s">
        <v>19</v>
      </c>
      <c r="N548" s="212" t="s">
        <v>47</v>
      </c>
      <c r="O548" s="84"/>
      <c r="P548" s="213">
        <f>O548*H548</f>
        <v>0</v>
      </c>
      <c r="Q548" s="213">
        <v>0.00012</v>
      </c>
      <c r="R548" s="213">
        <f>Q548*H548</f>
        <v>0.00060000000000000006</v>
      </c>
      <c r="S548" s="213">
        <v>0</v>
      </c>
      <c r="T548" s="214">
        <f>S548*H548</f>
        <v>0</v>
      </c>
      <c r="U548" s="38"/>
      <c r="V548" s="38"/>
      <c r="W548" s="38"/>
      <c r="X548" s="38"/>
      <c r="Y548" s="38"/>
      <c r="Z548" s="38"/>
      <c r="AA548" s="38"/>
      <c r="AB548" s="38"/>
      <c r="AC548" s="38"/>
      <c r="AD548" s="38"/>
      <c r="AE548" s="38"/>
      <c r="AR548" s="215" t="s">
        <v>235</v>
      </c>
      <c r="AT548" s="215" t="s">
        <v>141</v>
      </c>
      <c r="AU548" s="215" t="s">
        <v>86</v>
      </c>
      <c r="AY548" s="17" t="s">
        <v>138</v>
      </c>
      <c r="BE548" s="216">
        <f>IF(N548="základní",J548,0)</f>
        <v>0</v>
      </c>
      <c r="BF548" s="216">
        <f>IF(N548="snížená",J548,0)</f>
        <v>0</v>
      </c>
      <c r="BG548" s="216">
        <f>IF(N548="zákl. přenesená",J548,0)</f>
        <v>0</v>
      </c>
      <c r="BH548" s="216">
        <f>IF(N548="sníž. přenesená",J548,0)</f>
        <v>0</v>
      </c>
      <c r="BI548" s="216">
        <f>IF(N548="nulová",J548,0)</f>
        <v>0</v>
      </c>
      <c r="BJ548" s="17" t="s">
        <v>84</v>
      </c>
      <c r="BK548" s="216">
        <f>ROUND(I548*H548,2)</f>
        <v>0</v>
      </c>
      <c r="BL548" s="17" t="s">
        <v>235</v>
      </c>
      <c r="BM548" s="215" t="s">
        <v>1026</v>
      </c>
    </row>
    <row r="549" s="2" customFormat="1">
      <c r="A549" s="38"/>
      <c r="B549" s="39"/>
      <c r="C549" s="40"/>
      <c r="D549" s="217" t="s">
        <v>148</v>
      </c>
      <c r="E549" s="40"/>
      <c r="F549" s="218" t="s">
        <v>1027</v>
      </c>
      <c r="G549" s="40"/>
      <c r="H549" s="40"/>
      <c r="I549" s="219"/>
      <c r="J549" s="40"/>
      <c r="K549" s="40"/>
      <c r="L549" s="44"/>
      <c r="M549" s="220"/>
      <c r="N549" s="221"/>
      <c r="O549" s="84"/>
      <c r="P549" s="84"/>
      <c r="Q549" s="84"/>
      <c r="R549" s="84"/>
      <c r="S549" s="84"/>
      <c r="T549" s="85"/>
      <c r="U549" s="38"/>
      <c r="V549" s="38"/>
      <c r="W549" s="38"/>
      <c r="X549" s="38"/>
      <c r="Y549" s="38"/>
      <c r="Z549" s="38"/>
      <c r="AA549" s="38"/>
      <c r="AB549" s="38"/>
      <c r="AC549" s="38"/>
      <c r="AD549" s="38"/>
      <c r="AE549" s="38"/>
      <c r="AT549" s="17" t="s">
        <v>148</v>
      </c>
      <c r="AU549" s="17" t="s">
        <v>86</v>
      </c>
    </row>
    <row r="550" s="2" customFormat="1">
      <c r="A550" s="38"/>
      <c r="B550" s="39"/>
      <c r="C550" s="40"/>
      <c r="D550" s="222" t="s">
        <v>150</v>
      </c>
      <c r="E550" s="40"/>
      <c r="F550" s="223" t="s">
        <v>1028</v>
      </c>
      <c r="G550" s="40"/>
      <c r="H550" s="40"/>
      <c r="I550" s="219"/>
      <c r="J550" s="40"/>
      <c r="K550" s="40"/>
      <c r="L550" s="44"/>
      <c r="M550" s="220"/>
      <c r="N550" s="221"/>
      <c r="O550" s="84"/>
      <c r="P550" s="84"/>
      <c r="Q550" s="84"/>
      <c r="R550" s="84"/>
      <c r="S550" s="84"/>
      <c r="T550" s="85"/>
      <c r="U550" s="38"/>
      <c r="V550" s="38"/>
      <c r="W550" s="38"/>
      <c r="X550" s="38"/>
      <c r="Y550" s="38"/>
      <c r="Z550" s="38"/>
      <c r="AA550" s="38"/>
      <c r="AB550" s="38"/>
      <c r="AC550" s="38"/>
      <c r="AD550" s="38"/>
      <c r="AE550" s="38"/>
      <c r="AT550" s="17" t="s">
        <v>150</v>
      </c>
      <c r="AU550" s="17" t="s">
        <v>86</v>
      </c>
    </row>
    <row r="551" s="2" customFormat="1" ht="24.15" customHeight="1">
      <c r="A551" s="38"/>
      <c r="B551" s="39"/>
      <c r="C551" s="204" t="s">
        <v>1029</v>
      </c>
      <c r="D551" s="204" t="s">
        <v>141</v>
      </c>
      <c r="E551" s="205" t="s">
        <v>1030</v>
      </c>
      <c r="F551" s="206" t="s">
        <v>1031</v>
      </c>
      <c r="G551" s="207" t="s">
        <v>144</v>
      </c>
      <c r="H551" s="208">
        <v>5</v>
      </c>
      <c r="I551" s="209"/>
      <c r="J551" s="210">
        <f>ROUND(I551*H551,2)</f>
        <v>0</v>
      </c>
      <c r="K551" s="206" t="s">
        <v>145</v>
      </c>
      <c r="L551" s="44"/>
      <c r="M551" s="211" t="s">
        <v>19</v>
      </c>
      <c r="N551" s="212" t="s">
        <v>47</v>
      </c>
      <c r="O551" s="84"/>
      <c r="P551" s="213">
        <f>O551*H551</f>
        <v>0</v>
      </c>
      <c r="Q551" s="213">
        <v>0.00010000000000000001</v>
      </c>
      <c r="R551" s="213">
        <f>Q551*H551</f>
        <v>0.00050000000000000001</v>
      </c>
      <c r="S551" s="213">
        <v>0</v>
      </c>
      <c r="T551" s="214">
        <f>S551*H551</f>
        <v>0</v>
      </c>
      <c r="U551" s="38"/>
      <c r="V551" s="38"/>
      <c r="W551" s="38"/>
      <c r="X551" s="38"/>
      <c r="Y551" s="38"/>
      <c r="Z551" s="38"/>
      <c r="AA551" s="38"/>
      <c r="AB551" s="38"/>
      <c r="AC551" s="38"/>
      <c r="AD551" s="38"/>
      <c r="AE551" s="38"/>
      <c r="AR551" s="215" t="s">
        <v>235</v>
      </c>
      <c r="AT551" s="215" t="s">
        <v>141</v>
      </c>
      <c r="AU551" s="215" t="s">
        <v>86</v>
      </c>
      <c r="AY551" s="17" t="s">
        <v>138</v>
      </c>
      <c r="BE551" s="216">
        <f>IF(N551="základní",J551,0)</f>
        <v>0</v>
      </c>
      <c r="BF551" s="216">
        <f>IF(N551="snížená",J551,0)</f>
        <v>0</v>
      </c>
      <c r="BG551" s="216">
        <f>IF(N551="zákl. přenesená",J551,0)</f>
        <v>0</v>
      </c>
      <c r="BH551" s="216">
        <f>IF(N551="sníž. přenesená",J551,0)</f>
        <v>0</v>
      </c>
      <c r="BI551" s="216">
        <f>IF(N551="nulová",J551,0)</f>
        <v>0</v>
      </c>
      <c r="BJ551" s="17" t="s">
        <v>84</v>
      </c>
      <c r="BK551" s="216">
        <f>ROUND(I551*H551,2)</f>
        <v>0</v>
      </c>
      <c r="BL551" s="17" t="s">
        <v>235</v>
      </c>
      <c r="BM551" s="215" t="s">
        <v>1032</v>
      </c>
    </row>
    <row r="552" s="2" customFormat="1">
      <c r="A552" s="38"/>
      <c r="B552" s="39"/>
      <c r="C552" s="40"/>
      <c r="D552" s="217" t="s">
        <v>148</v>
      </c>
      <c r="E552" s="40"/>
      <c r="F552" s="218" t="s">
        <v>1031</v>
      </c>
      <c r="G552" s="40"/>
      <c r="H552" s="40"/>
      <c r="I552" s="219"/>
      <c r="J552" s="40"/>
      <c r="K552" s="40"/>
      <c r="L552" s="44"/>
      <c r="M552" s="220"/>
      <c r="N552" s="221"/>
      <c r="O552" s="84"/>
      <c r="P552" s="84"/>
      <c r="Q552" s="84"/>
      <c r="R552" s="84"/>
      <c r="S552" s="84"/>
      <c r="T552" s="85"/>
      <c r="U552" s="38"/>
      <c r="V552" s="38"/>
      <c r="W552" s="38"/>
      <c r="X552" s="38"/>
      <c r="Y552" s="38"/>
      <c r="Z552" s="38"/>
      <c r="AA552" s="38"/>
      <c r="AB552" s="38"/>
      <c r="AC552" s="38"/>
      <c r="AD552" s="38"/>
      <c r="AE552" s="38"/>
      <c r="AT552" s="17" t="s">
        <v>148</v>
      </c>
      <c r="AU552" s="17" t="s">
        <v>86</v>
      </c>
    </row>
    <row r="553" s="2" customFormat="1">
      <c r="A553" s="38"/>
      <c r="B553" s="39"/>
      <c r="C553" s="40"/>
      <c r="D553" s="222" t="s">
        <v>150</v>
      </c>
      <c r="E553" s="40"/>
      <c r="F553" s="223" t="s">
        <v>1033</v>
      </c>
      <c r="G553" s="40"/>
      <c r="H553" s="40"/>
      <c r="I553" s="219"/>
      <c r="J553" s="40"/>
      <c r="K553" s="40"/>
      <c r="L553" s="44"/>
      <c r="M553" s="220"/>
      <c r="N553" s="221"/>
      <c r="O553" s="84"/>
      <c r="P553" s="84"/>
      <c r="Q553" s="84"/>
      <c r="R553" s="84"/>
      <c r="S553" s="84"/>
      <c r="T553" s="85"/>
      <c r="U553" s="38"/>
      <c r="V553" s="38"/>
      <c r="W553" s="38"/>
      <c r="X553" s="38"/>
      <c r="Y553" s="38"/>
      <c r="Z553" s="38"/>
      <c r="AA553" s="38"/>
      <c r="AB553" s="38"/>
      <c r="AC553" s="38"/>
      <c r="AD553" s="38"/>
      <c r="AE553" s="38"/>
      <c r="AT553" s="17" t="s">
        <v>150</v>
      </c>
      <c r="AU553" s="17" t="s">
        <v>86</v>
      </c>
    </row>
    <row r="554" s="12" customFormat="1" ht="22.8" customHeight="1">
      <c r="A554" s="12"/>
      <c r="B554" s="188"/>
      <c r="C554" s="189"/>
      <c r="D554" s="190" t="s">
        <v>75</v>
      </c>
      <c r="E554" s="202" t="s">
        <v>1034</v>
      </c>
      <c r="F554" s="202" t="s">
        <v>1035</v>
      </c>
      <c r="G554" s="189"/>
      <c r="H554" s="189"/>
      <c r="I554" s="192"/>
      <c r="J554" s="203">
        <f>BK554</f>
        <v>0</v>
      </c>
      <c r="K554" s="189"/>
      <c r="L554" s="194"/>
      <c r="M554" s="195"/>
      <c r="N554" s="196"/>
      <c r="O554" s="196"/>
      <c r="P554" s="197">
        <f>SUM(P555:P575)</f>
        <v>0</v>
      </c>
      <c r="Q554" s="196"/>
      <c r="R554" s="197">
        <f>SUM(R555:R575)</f>
        <v>0.050599999999999999</v>
      </c>
      <c r="S554" s="196"/>
      <c r="T554" s="198">
        <f>SUM(T555:T575)</f>
        <v>0</v>
      </c>
      <c r="U554" s="12"/>
      <c r="V554" s="12"/>
      <c r="W554" s="12"/>
      <c r="X554" s="12"/>
      <c r="Y554" s="12"/>
      <c r="Z554" s="12"/>
      <c r="AA554" s="12"/>
      <c r="AB554" s="12"/>
      <c r="AC554" s="12"/>
      <c r="AD554" s="12"/>
      <c r="AE554" s="12"/>
      <c r="AR554" s="199" t="s">
        <v>86</v>
      </c>
      <c r="AT554" s="200" t="s">
        <v>75</v>
      </c>
      <c r="AU554" s="200" t="s">
        <v>84</v>
      </c>
      <c r="AY554" s="199" t="s">
        <v>138</v>
      </c>
      <c r="BK554" s="201">
        <f>SUM(BK555:BK575)</f>
        <v>0</v>
      </c>
    </row>
    <row r="555" s="2" customFormat="1" ht="16.5" customHeight="1">
      <c r="A555" s="38"/>
      <c r="B555" s="39"/>
      <c r="C555" s="204" t="s">
        <v>1036</v>
      </c>
      <c r="D555" s="204" t="s">
        <v>141</v>
      </c>
      <c r="E555" s="205" t="s">
        <v>1037</v>
      </c>
      <c r="F555" s="206" t="s">
        <v>1038</v>
      </c>
      <c r="G555" s="207" t="s">
        <v>144</v>
      </c>
      <c r="H555" s="208">
        <v>35</v>
      </c>
      <c r="I555" s="209"/>
      <c r="J555" s="210">
        <f>ROUND(I555*H555,2)</f>
        <v>0</v>
      </c>
      <c r="K555" s="206" t="s">
        <v>145</v>
      </c>
      <c r="L555" s="44"/>
      <c r="M555" s="211" t="s">
        <v>19</v>
      </c>
      <c r="N555" s="212" t="s">
        <v>47</v>
      </c>
      <c r="O555" s="84"/>
      <c r="P555" s="213">
        <f>O555*H555</f>
        <v>0</v>
      </c>
      <c r="Q555" s="213">
        <v>0</v>
      </c>
      <c r="R555" s="213">
        <f>Q555*H555</f>
        <v>0</v>
      </c>
      <c r="S555" s="213">
        <v>0</v>
      </c>
      <c r="T555" s="214">
        <f>S555*H555</f>
        <v>0</v>
      </c>
      <c r="U555" s="38"/>
      <c r="V555" s="38"/>
      <c r="W555" s="38"/>
      <c r="X555" s="38"/>
      <c r="Y555" s="38"/>
      <c r="Z555" s="38"/>
      <c r="AA555" s="38"/>
      <c r="AB555" s="38"/>
      <c r="AC555" s="38"/>
      <c r="AD555" s="38"/>
      <c r="AE555" s="38"/>
      <c r="AR555" s="215" t="s">
        <v>235</v>
      </c>
      <c r="AT555" s="215" t="s">
        <v>141</v>
      </c>
      <c r="AU555" s="215" t="s">
        <v>86</v>
      </c>
      <c r="AY555" s="17" t="s">
        <v>138</v>
      </c>
      <c r="BE555" s="216">
        <f>IF(N555="základní",J555,0)</f>
        <v>0</v>
      </c>
      <c r="BF555" s="216">
        <f>IF(N555="snížená",J555,0)</f>
        <v>0</v>
      </c>
      <c r="BG555" s="216">
        <f>IF(N555="zákl. přenesená",J555,0)</f>
        <v>0</v>
      </c>
      <c r="BH555" s="216">
        <f>IF(N555="sníž. přenesená",J555,0)</f>
        <v>0</v>
      </c>
      <c r="BI555" s="216">
        <f>IF(N555="nulová",J555,0)</f>
        <v>0</v>
      </c>
      <c r="BJ555" s="17" t="s">
        <v>84</v>
      </c>
      <c r="BK555" s="216">
        <f>ROUND(I555*H555,2)</f>
        <v>0</v>
      </c>
      <c r="BL555" s="17" t="s">
        <v>235</v>
      </c>
      <c r="BM555" s="215" t="s">
        <v>1039</v>
      </c>
    </row>
    <row r="556" s="2" customFormat="1">
      <c r="A556" s="38"/>
      <c r="B556" s="39"/>
      <c r="C556" s="40"/>
      <c r="D556" s="217" t="s">
        <v>148</v>
      </c>
      <c r="E556" s="40"/>
      <c r="F556" s="218" t="s">
        <v>1040</v>
      </c>
      <c r="G556" s="40"/>
      <c r="H556" s="40"/>
      <c r="I556" s="219"/>
      <c r="J556" s="40"/>
      <c r="K556" s="40"/>
      <c r="L556" s="44"/>
      <c r="M556" s="220"/>
      <c r="N556" s="221"/>
      <c r="O556" s="84"/>
      <c r="P556" s="84"/>
      <c r="Q556" s="84"/>
      <c r="R556" s="84"/>
      <c r="S556" s="84"/>
      <c r="T556" s="85"/>
      <c r="U556" s="38"/>
      <c r="V556" s="38"/>
      <c r="W556" s="38"/>
      <c r="X556" s="38"/>
      <c r="Y556" s="38"/>
      <c r="Z556" s="38"/>
      <c r="AA556" s="38"/>
      <c r="AB556" s="38"/>
      <c r="AC556" s="38"/>
      <c r="AD556" s="38"/>
      <c r="AE556" s="38"/>
      <c r="AT556" s="17" t="s">
        <v>148</v>
      </c>
      <c r="AU556" s="17" t="s">
        <v>86</v>
      </c>
    </row>
    <row r="557" s="2" customFormat="1">
      <c r="A557" s="38"/>
      <c r="B557" s="39"/>
      <c r="C557" s="40"/>
      <c r="D557" s="222" t="s">
        <v>150</v>
      </c>
      <c r="E557" s="40"/>
      <c r="F557" s="223" t="s">
        <v>1041</v>
      </c>
      <c r="G557" s="40"/>
      <c r="H557" s="40"/>
      <c r="I557" s="219"/>
      <c r="J557" s="40"/>
      <c r="K557" s="40"/>
      <c r="L557" s="44"/>
      <c r="M557" s="220"/>
      <c r="N557" s="221"/>
      <c r="O557" s="84"/>
      <c r="P557" s="84"/>
      <c r="Q557" s="84"/>
      <c r="R557" s="84"/>
      <c r="S557" s="84"/>
      <c r="T557" s="85"/>
      <c r="U557" s="38"/>
      <c r="V557" s="38"/>
      <c r="W557" s="38"/>
      <c r="X557" s="38"/>
      <c r="Y557" s="38"/>
      <c r="Z557" s="38"/>
      <c r="AA557" s="38"/>
      <c r="AB557" s="38"/>
      <c r="AC557" s="38"/>
      <c r="AD557" s="38"/>
      <c r="AE557" s="38"/>
      <c r="AT557" s="17" t="s">
        <v>150</v>
      </c>
      <c r="AU557" s="17" t="s">
        <v>86</v>
      </c>
    </row>
    <row r="558" s="2" customFormat="1" ht="16.5" customHeight="1">
      <c r="A558" s="38"/>
      <c r="B558" s="39"/>
      <c r="C558" s="235" t="s">
        <v>1042</v>
      </c>
      <c r="D558" s="235" t="s">
        <v>190</v>
      </c>
      <c r="E558" s="236" t="s">
        <v>1043</v>
      </c>
      <c r="F558" s="237" t="s">
        <v>1044</v>
      </c>
      <c r="G558" s="238" t="s">
        <v>144</v>
      </c>
      <c r="H558" s="239">
        <v>40</v>
      </c>
      <c r="I558" s="240"/>
      <c r="J558" s="241">
        <f>ROUND(I558*H558,2)</f>
        <v>0</v>
      </c>
      <c r="K558" s="237" t="s">
        <v>145</v>
      </c>
      <c r="L558" s="242"/>
      <c r="M558" s="243" t="s">
        <v>19</v>
      </c>
      <c r="N558" s="244" t="s">
        <v>47</v>
      </c>
      <c r="O558" s="84"/>
      <c r="P558" s="213">
        <f>O558*H558</f>
        <v>0</v>
      </c>
      <c r="Q558" s="213">
        <v>0</v>
      </c>
      <c r="R558" s="213">
        <f>Q558*H558</f>
        <v>0</v>
      </c>
      <c r="S558" s="213">
        <v>0</v>
      </c>
      <c r="T558" s="214">
        <f>S558*H558</f>
        <v>0</v>
      </c>
      <c r="U558" s="38"/>
      <c r="V558" s="38"/>
      <c r="W558" s="38"/>
      <c r="X558" s="38"/>
      <c r="Y558" s="38"/>
      <c r="Z558" s="38"/>
      <c r="AA558" s="38"/>
      <c r="AB558" s="38"/>
      <c r="AC558" s="38"/>
      <c r="AD558" s="38"/>
      <c r="AE558" s="38"/>
      <c r="AR558" s="215" t="s">
        <v>457</v>
      </c>
      <c r="AT558" s="215" t="s">
        <v>190</v>
      </c>
      <c r="AU558" s="215" t="s">
        <v>86</v>
      </c>
      <c r="AY558" s="17" t="s">
        <v>138</v>
      </c>
      <c r="BE558" s="216">
        <f>IF(N558="základní",J558,0)</f>
        <v>0</v>
      </c>
      <c r="BF558" s="216">
        <f>IF(N558="snížená",J558,0)</f>
        <v>0</v>
      </c>
      <c r="BG558" s="216">
        <f>IF(N558="zákl. přenesená",J558,0)</f>
        <v>0</v>
      </c>
      <c r="BH558" s="216">
        <f>IF(N558="sníž. přenesená",J558,0)</f>
        <v>0</v>
      </c>
      <c r="BI558" s="216">
        <f>IF(N558="nulová",J558,0)</f>
        <v>0</v>
      </c>
      <c r="BJ558" s="17" t="s">
        <v>84</v>
      </c>
      <c r="BK558" s="216">
        <f>ROUND(I558*H558,2)</f>
        <v>0</v>
      </c>
      <c r="BL558" s="17" t="s">
        <v>235</v>
      </c>
      <c r="BM558" s="215" t="s">
        <v>1045</v>
      </c>
    </row>
    <row r="559" s="2" customFormat="1">
      <c r="A559" s="38"/>
      <c r="B559" s="39"/>
      <c r="C559" s="40"/>
      <c r="D559" s="217" t="s">
        <v>148</v>
      </c>
      <c r="E559" s="40"/>
      <c r="F559" s="218" t="s">
        <v>1044</v>
      </c>
      <c r="G559" s="40"/>
      <c r="H559" s="40"/>
      <c r="I559" s="219"/>
      <c r="J559" s="40"/>
      <c r="K559" s="40"/>
      <c r="L559" s="44"/>
      <c r="M559" s="220"/>
      <c r="N559" s="221"/>
      <c r="O559" s="84"/>
      <c r="P559" s="84"/>
      <c r="Q559" s="84"/>
      <c r="R559" s="84"/>
      <c r="S559" s="84"/>
      <c r="T559" s="85"/>
      <c r="U559" s="38"/>
      <c r="V559" s="38"/>
      <c r="W559" s="38"/>
      <c r="X559" s="38"/>
      <c r="Y559" s="38"/>
      <c r="Z559" s="38"/>
      <c r="AA559" s="38"/>
      <c r="AB559" s="38"/>
      <c r="AC559" s="38"/>
      <c r="AD559" s="38"/>
      <c r="AE559" s="38"/>
      <c r="AT559" s="17" t="s">
        <v>148</v>
      </c>
      <c r="AU559" s="17" t="s">
        <v>86</v>
      </c>
    </row>
    <row r="560" s="2" customFormat="1" ht="16.5" customHeight="1">
      <c r="A560" s="38"/>
      <c r="B560" s="39"/>
      <c r="C560" s="204" t="s">
        <v>1046</v>
      </c>
      <c r="D560" s="204" t="s">
        <v>141</v>
      </c>
      <c r="E560" s="205" t="s">
        <v>1047</v>
      </c>
      <c r="F560" s="206" t="s">
        <v>1048</v>
      </c>
      <c r="G560" s="207" t="s">
        <v>144</v>
      </c>
      <c r="H560" s="208">
        <v>10</v>
      </c>
      <c r="I560" s="209"/>
      <c r="J560" s="210">
        <f>ROUND(I560*H560,2)</f>
        <v>0</v>
      </c>
      <c r="K560" s="206" t="s">
        <v>145</v>
      </c>
      <c r="L560" s="44"/>
      <c r="M560" s="211" t="s">
        <v>19</v>
      </c>
      <c r="N560" s="212" t="s">
        <v>47</v>
      </c>
      <c r="O560" s="84"/>
      <c r="P560" s="213">
        <f>O560*H560</f>
        <v>0</v>
      </c>
      <c r="Q560" s="213">
        <v>0</v>
      </c>
      <c r="R560" s="213">
        <f>Q560*H560</f>
        <v>0</v>
      </c>
      <c r="S560" s="213">
        <v>0</v>
      </c>
      <c r="T560" s="214">
        <f>S560*H560</f>
        <v>0</v>
      </c>
      <c r="U560" s="38"/>
      <c r="V560" s="38"/>
      <c r="W560" s="38"/>
      <c r="X560" s="38"/>
      <c r="Y560" s="38"/>
      <c r="Z560" s="38"/>
      <c r="AA560" s="38"/>
      <c r="AB560" s="38"/>
      <c r="AC560" s="38"/>
      <c r="AD560" s="38"/>
      <c r="AE560" s="38"/>
      <c r="AR560" s="215" t="s">
        <v>235</v>
      </c>
      <c r="AT560" s="215" t="s">
        <v>141</v>
      </c>
      <c r="AU560" s="215" t="s">
        <v>86</v>
      </c>
      <c r="AY560" s="17" t="s">
        <v>138</v>
      </c>
      <c r="BE560" s="216">
        <f>IF(N560="základní",J560,0)</f>
        <v>0</v>
      </c>
      <c r="BF560" s="216">
        <f>IF(N560="snížená",J560,0)</f>
        <v>0</v>
      </c>
      <c r="BG560" s="216">
        <f>IF(N560="zákl. přenesená",J560,0)</f>
        <v>0</v>
      </c>
      <c r="BH560" s="216">
        <f>IF(N560="sníž. přenesená",J560,0)</f>
        <v>0</v>
      </c>
      <c r="BI560" s="216">
        <f>IF(N560="nulová",J560,0)</f>
        <v>0</v>
      </c>
      <c r="BJ560" s="17" t="s">
        <v>84</v>
      </c>
      <c r="BK560" s="216">
        <f>ROUND(I560*H560,2)</f>
        <v>0</v>
      </c>
      <c r="BL560" s="17" t="s">
        <v>235</v>
      </c>
      <c r="BM560" s="215" t="s">
        <v>1049</v>
      </c>
    </row>
    <row r="561" s="2" customFormat="1">
      <c r="A561" s="38"/>
      <c r="B561" s="39"/>
      <c r="C561" s="40"/>
      <c r="D561" s="217" t="s">
        <v>148</v>
      </c>
      <c r="E561" s="40"/>
      <c r="F561" s="218" t="s">
        <v>1050</v>
      </c>
      <c r="G561" s="40"/>
      <c r="H561" s="40"/>
      <c r="I561" s="219"/>
      <c r="J561" s="40"/>
      <c r="K561" s="40"/>
      <c r="L561" s="44"/>
      <c r="M561" s="220"/>
      <c r="N561" s="221"/>
      <c r="O561" s="84"/>
      <c r="P561" s="84"/>
      <c r="Q561" s="84"/>
      <c r="R561" s="84"/>
      <c r="S561" s="84"/>
      <c r="T561" s="85"/>
      <c r="U561" s="38"/>
      <c r="V561" s="38"/>
      <c r="W561" s="38"/>
      <c r="X561" s="38"/>
      <c r="Y561" s="38"/>
      <c r="Z561" s="38"/>
      <c r="AA561" s="38"/>
      <c r="AB561" s="38"/>
      <c r="AC561" s="38"/>
      <c r="AD561" s="38"/>
      <c r="AE561" s="38"/>
      <c r="AT561" s="17" t="s">
        <v>148</v>
      </c>
      <c r="AU561" s="17" t="s">
        <v>86</v>
      </c>
    </row>
    <row r="562" s="2" customFormat="1">
      <c r="A562" s="38"/>
      <c r="B562" s="39"/>
      <c r="C562" s="40"/>
      <c r="D562" s="222" t="s">
        <v>150</v>
      </c>
      <c r="E562" s="40"/>
      <c r="F562" s="223" t="s">
        <v>1051</v>
      </c>
      <c r="G562" s="40"/>
      <c r="H562" s="40"/>
      <c r="I562" s="219"/>
      <c r="J562" s="40"/>
      <c r="K562" s="40"/>
      <c r="L562" s="44"/>
      <c r="M562" s="220"/>
      <c r="N562" s="221"/>
      <c r="O562" s="84"/>
      <c r="P562" s="84"/>
      <c r="Q562" s="84"/>
      <c r="R562" s="84"/>
      <c r="S562" s="84"/>
      <c r="T562" s="85"/>
      <c r="U562" s="38"/>
      <c r="V562" s="38"/>
      <c r="W562" s="38"/>
      <c r="X562" s="38"/>
      <c r="Y562" s="38"/>
      <c r="Z562" s="38"/>
      <c r="AA562" s="38"/>
      <c r="AB562" s="38"/>
      <c r="AC562" s="38"/>
      <c r="AD562" s="38"/>
      <c r="AE562" s="38"/>
      <c r="AT562" s="17" t="s">
        <v>150</v>
      </c>
      <c r="AU562" s="17" t="s">
        <v>86</v>
      </c>
    </row>
    <row r="563" s="2" customFormat="1" ht="16.5" customHeight="1">
      <c r="A563" s="38"/>
      <c r="B563" s="39"/>
      <c r="C563" s="235" t="s">
        <v>1052</v>
      </c>
      <c r="D563" s="235" t="s">
        <v>190</v>
      </c>
      <c r="E563" s="236" t="s">
        <v>1043</v>
      </c>
      <c r="F563" s="237" t="s">
        <v>1044</v>
      </c>
      <c r="G563" s="238" t="s">
        <v>144</v>
      </c>
      <c r="H563" s="239">
        <v>13</v>
      </c>
      <c r="I563" s="240"/>
      <c r="J563" s="241">
        <f>ROUND(I563*H563,2)</f>
        <v>0</v>
      </c>
      <c r="K563" s="237" t="s">
        <v>145</v>
      </c>
      <c r="L563" s="242"/>
      <c r="M563" s="243" t="s">
        <v>19</v>
      </c>
      <c r="N563" s="244" t="s">
        <v>47</v>
      </c>
      <c r="O563" s="84"/>
      <c r="P563" s="213">
        <f>O563*H563</f>
        <v>0</v>
      </c>
      <c r="Q563" s="213">
        <v>0</v>
      </c>
      <c r="R563" s="213">
        <f>Q563*H563</f>
        <v>0</v>
      </c>
      <c r="S563" s="213">
        <v>0</v>
      </c>
      <c r="T563" s="214">
        <f>S563*H563</f>
        <v>0</v>
      </c>
      <c r="U563" s="38"/>
      <c r="V563" s="38"/>
      <c r="W563" s="38"/>
      <c r="X563" s="38"/>
      <c r="Y563" s="38"/>
      <c r="Z563" s="38"/>
      <c r="AA563" s="38"/>
      <c r="AB563" s="38"/>
      <c r="AC563" s="38"/>
      <c r="AD563" s="38"/>
      <c r="AE563" s="38"/>
      <c r="AR563" s="215" t="s">
        <v>457</v>
      </c>
      <c r="AT563" s="215" t="s">
        <v>190</v>
      </c>
      <c r="AU563" s="215" t="s">
        <v>86</v>
      </c>
      <c r="AY563" s="17" t="s">
        <v>138</v>
      </c>
      <c r="BE563" s="216">
        <f>IF(N563="základní",J563,0)</f>
        <v>0</v>
      </c>
      <c r="BF563" s="216">
        <f>IF(N563="snížená",J563,0)</f>
        <v>0</v>
      </c>
      <c r="BG563" s="216">
        <f>IF(N563="zákl. přenesená",J563,0)</f>
        <v>0</v>
      </c>
      <c r="BH563" s="216">
        <f>IF(N563="sníž. přenesená",J563,0)</f>
        <v>0</v>
      </c>
      <c r="BI563" s="216">
        <f>IF(N563="nulová",J563,0)</f>
        <v>0</v>
      </c>
      <c r="BJ563" s="17" t="s">
        <v>84</v>
      </c>
      <c r="BK563" s="216">
        <f>ROUND(I563*H563,2)</f>
        <v>0</v>
      </c>
      <c r="BL563" s="17" t="s">
        <v>235</v>
      </c>
      <c r="BM563" s="215" t="s">
        <v>1053</v>
      </c>
    </row>
    <row r="564" s="2" customFormat="1">
      <c r="A564" s="38"/>
      <c r="B564" s="39"/>
      <c r="C564" s="40"/>
      <c r="D564" s="217" t="s">
        <v>148</v>
      </c>
      <c r="E564" s="40"/>
      <c r="F564" s="218" t="s">
        <v>1044</v>
      </c>
      <c r="G564" s="40"/>
      <c r="H564" s="40"/>
      <c r="I564" s="219"/>
      <c r="J564" s="40"/>
      <c r="K564" s="40"/>
      <c r="L564" s="44"/>
      <c r="M564" s="220"/>
      <c r="N564" s="221"/>
      <c r="O564" s="84"/>
      <c r="P564" s="84"/>
      <c r="Q564" s="84"/>
      <c r="R564" s="84"/>
      <c r="S564" s="84"/>
      <c r="T564" s="85"/>
      <c r="U564" s="38"/>
      <c r="V564" s="38"/>
      <c r="W564" s="38"/>
      <c r="X564" s="38"/>
      <c r="Y564" s="38"/>
      <c r="Z564" s="38"/>
      <c r="AA564" s="38"/>
      <c r="AB564" s="38"/>
      <c r="AC564" s="38"/>
      <c r="AD564" s="38"/>
      <c r="AE564" s="38"/>
      <c r="AT564" s="17" t="s">
        <v>148</v>
      </c>
      <c r="AU564" s="17" t="s">
        <v>86</v>
      </c>
    </row>
    <row r="565" s="2" customFormat="1" ht="16.5" customHeight="1">
      <c r="A565" s="38"/>
      <c r="B565" s="39"/>
      <c r="C565" s="204" t="s">
        <v>1054</v>
      </c>
      <c r="D565" s="204" t="s">
        <v>141</v>
      </c>
      <c r="E565" s="205" t="s">
        <v>1055</v>
      </c>
      <c r="F565" s="206" t="s">
        <v>1056</v>
      </c>
      <c r="G565" s="207" t="s">
        <v>144</v>
      </c>
      <c r="H565" s="208">
        <v>3</v>
      </c>
      <c r="I565" s="209"/>
      <c r="J565" s="210">
        <f>ROUND(I565*H565,2)</f>
        <v>0</v>
      </c>
      <c r="K565" s="206" t="s">
        <v>145</v>
      </c>
      <c r="L565" s="44"/>
      <c r="M565" s="211" t="s">
        <v>19</v>
      </c>
      <c r="N565" s="212" t="s">
        <v>47</v>
      </c>
      <c r="O565" s="84"/>
      <c r="P565" s="213">
        <f>O565*H565</f>
        <v>0</v>
      </c>
      <c r="Q565" s="213">
        <v>0</v>
      </c>
      <c r="R565" s="213">
        <f>Q565*H565</f>
        <v>0</v>
      </c>
      <c r="S565" s="213">
        <v>0</v>
      </c>
      <c r="T565" s="214">
        <f>S565*H565</f>
        <v>0</v>
      </c>
      <c r="U565" s="38"/>
      <c r="V565" s="38"/>
      <c r="W565" s="38"/>
      <c r="X565" s="38"/>
      <c r="Y565" s="38"/>
      <c r="Z565" s="38"/>
      <c r="AA565" s="38"/>
      <c r="AB565" s="38"/>
      <c r="AC565" s="38"/>
      <c r="AD565" s="38"/>
      <c r="AE565" s="38"/>
      <c r="AR565" s="215" t="s">
        <v>235</v>
      </c>
      <c r="AT565" s="215" t="s">
        <v>141</v>
      </c>
      <c r="AU565" s="215" t="s">
        <v>86</v>
      </c>
      <c r="AY565" s="17" t="s">
        <v>138</v>
      </c>
      <c r="BE565" s="216">
        <f>IF(N565="základní",J565,0)</f>
        <v>0</v>
      </c>
      <c r="BF565" s="216">
        <f>IF(N565="snížená",J565,0)</f>
        <v>0</v>
      </c>
      <c r="BG565" s="216">
        <f>IF(N565="zákl. přenesená",J565,0)</f>
        <v>0</v>
      </c>
      <c r="BH565" s="216">
        <f>IF(N565="sníž. přenesená",J565,0)</f>
        <v>0</v>
      </c>
      <c r="BI565" s="216">
        <f>IF(N565="nulová",J565,0)</f>
        <v>0</v>
      </c>
      <c r="BJ565" s="17" t="s">
        <v>84</v>
      </c>
      <c r="BK565" s="216">
        <f>ROUND(I565*H565,2)</f>
        <v>0</v>
      </c>
      <c r="BL565" s="17" t="s">
        <v>235</v>
      </c>
      <c r="BM565" s="215" t="s">
        <v>1057</v>
      </c>
    </row>
    <row r="566" s="2" customFormat="1">
      <c r="A566" s="38"/>
      <c r="B566" s="39"/>
      <c r="C566" s="40"/>
      <c r="D566" s="217" t="s">
        <v>148</v>
      </c>
      <c r="E566" s="40"/>
      <c r="F566" s="218" t="s">
        <v>1058</v>
      </c>
      <c r="G566" s="40"/>
      <c r="H566" s="40"/>
      <c r="I566" s="219"/>
      <c r="J566" s="40"/>
      <c r="K566" s="40"/>
      <c r="L566" s="44"/>
      <c r="M566" s="220"/>
      <c r="N566" s="221"/>
      <c r="O566" s="84"/>
      <c r="P566" s="84"/>
      <c r="Q566" s="84"/>
      <c r="R566" s="84"/>
      <c r="S566" s="84"/>
      <c r="T566" s="85"/>
      <c r="U566" s="38"/>
      <c r="V566" s="38"/>
      <c r="W566" s="38"/>
      <c r="X566" s="38"/>
      <c r="Y566" s="38"/>
      <c r="Z566" s="38"/>
      <c r="AA566" s="38"/>
      <c r="AB566" s="38"/>
      <c r="AC566" s="38"/>
      <c r="AD566" s="38"/>
      <c r="AE566" s="38"/>
      <c r="AT566" s="17" t="s">
        <v>148</v>
      </c>
      <c r="AU566" s="17" t="s">
        <v>86</v>
      </c>
    </row>
    <row r="567" s="2" customFormat="1">
      <c r="A567" s="38"/>
      <c r="B567" s="39"/>
      <c r="C567" s="40"/>
      <c r="D567" s="222" t="s">
        <v>150</v>
      </c>
      <c r="E567" s="40"/>
      <c r="F567" s="223" t="s">
        <v>1059</v>
      </c>
      <c r="G567" s="40"/>
      <c r="H567" s="40"/>
      <c r="I567" s="219"/>
      <c r="J567" s="40"/>
      <c r="K567" s="40"/>
      <c r="L567" s="44"/>
      <c r="M567" s="220"/>
      <c r="N567" s="221"/>
      <c r="O567" s="84"/>
      <c r="P567" s="84"/>
      <c r="Q567" s="84"/>
      <c r="R567" s="84"/>
      <c r="S567" s="84"/>
      <c r="T567" s="85"/>
      <c r="U567" s="38"/>
      <c r="V567" s="38"/>
      <c r="W567" s="38"/>
      <c r="X567" s="38"/>
      <c r="Y567" s="38"/>
      <c r="Z567" s="38"/>
      <c r="AA567" s="38"/>
      <c r="AB567" s="38"/>
      <c r="AC567" s="38"/>
      <c r="AD567" s="38"/>
      <c r="AE567" s="38"/>
      <c r="AT567" s="17" t="s">
        <v>150</v>
      </c>
      <c r="AU567" s="17" t="s">
        <v>86</v>
      </c>
    </row>
    <row r="568" s="2" customFormat="1" ht="16.5" customHeight="1">
      <c r="A568" s="38"/>
      <c r="B568" s="39"/>
      <c r="C568" s="235" t="s">
        <v>1060</v>
      </c>
      <c r="D568" s="235" t="s">
        <v>190</v>
      </c>
      <c r="E568" s="236" t="s">
        <v>1043</v>
      </c>
      <c r="F568" s="237" t="s">
        <v>1044</v>
      </c>
      <c r="G568" s="238" t="s">
        <v>144</v>
      </c>
      <c r="H568" s="239">
        <v>5</v>
      </c>
      <c r="I568" s="240"/>
      <c r="J568" s="241">
        <f>ROUND(I568*H568,2)</f>
        <v>0</v>
      </c>
      <c r="K568" s="237" t="s">
        <v>145</v>
      </c>
      <c r="L568" s="242"/>
      <c r="M568" s="243" t="s">
        <v>19</v>
      </c>
      <c r="N568" s="244" t="s">
        <v>47</v>
      </c>
      <c r="O568" s="84"/>
      <c r="P568" s="213">
        <f>O568*H568</f>
        <v>0</v>
      </c>
      <c r="Q568" s="213">
        <v>0</v>
      </c>
      <c r="R568" s="213">
        <f>Q568*H568</f>
        <v>0</v>
      </c>
      <c r="S568" s="213">
        <v>0</v>
      </c>
      <c r="T568" s="214">
        <f>S568*H568</f>
        <v>0</v>
      </c>
      <c r="U568" s="38"/>
      <c r="V568" s="38"/>
      <c r="W568" s="38"/>
      <c r="X568" s="38"/>
      <c r="Y568" s="38"/>
      <c r="Z568" s="38"/>
      <c r="AA568" s="38"/>
      <c r="AB568" s="38"/>
      <c r="AC568" s="38"/>
      <c r="AD568" s="38"/>
      <c r="AE568" s="38"/>
      <c r="AR568" s="215" t="s">
        <v>457</v>
      </c>
      <c r="AT568" s="215" t="s">
        <v>190</v>
      </c>
      <c r="AU568" s="215" t="s">
        <v>86</v>
      </c>
      <c r="AY568" s="17" t="s">
        <v>138</v>
      </c>
      <c r="BE568" s="216">
        <f>IF(N568="základní",J568,0)</f>
        <v>0</v>
      </c>
      <c r="BF568" s="216">
        <f>IF(N568="snížená",J568,0)</f>
        <v>0</v>
      </c>
      <c r="BG568" s="216">
        <f>IF(N568="zákl. přenesená",J568,0)</f>
        <v>0</v>
      </c>
      <c r="BH568" s="216">
        <f>IF(N568="sníž. přenesená",J568,0)</f>
        <v>0</v>
      </c>
      <c r="BI568" s="216">
        <f>IF(N568="nulová",J568,0)</f>
        <v>0</v>
      </c>
      <c r="BJ568" s="17" t="s">
        <v>84</v>
      </c>
      <c r="BK568" s="216">
        <f>ROUND(I568*H568,2)</f>
        <v>0</v>
      </c>
      <c r="BL568" s="17" t="s">
        <v>235</v>
      </c>
      <c r="BM568" s="215" t="s">
        <v>1061</v>
      </c>
    </row>
    <row r="569" s="2" customFormat="1">
      <c r="A569" s="38"/>
      <c r="B569" s="39"/>
      <c r="C569" s="40"/>
      <c r="D569" s="217" t="s">
        <v>148</v>
      </c>
      <c r="E569" s="40"/>
      <c r="F569" s="218" t="s">
        <v>1044</v>
      </c>
      <c r="G569" s="40"/>
      <c r="H569" s="40"/>
      <c r="I569" s="219"/>
      <c r="J569" s="40"/>
      <c r="K569" s="40"/>
      <c r="L569" s="44"/>
      <c r="M569" s="220"/>
      <c r="N569" s="221"/>
      <c r="O569" s="84"/>
      <c r="P569" s="84"/>
      <c r="Q569" s="84"/>
      <c r="R569" s="84"/>
      <c r="S569" s="84"/>
      <c r="T569" s="85"/>
      <c r="U569" s="38"/>
      <c r="V569" s="38"/>
      <c r="W569" s="38"/>
      <c r="X569" s="38"/>
      <c r="Y569" s="38"/>
      <c r="Z569" s="38"/>
      <c r="AA569" s="38"/>
      <c r="AB569" s="38"/>
      <c r="AC569" s="38"/>
      <c r="AD569" s="38"/>
      <c r="AE569" s="38"/>
      <c r="AT569" s="17" t="s">
        <v>148</v>
      </c>
      <c r="AU569" s="17" t="s">
        <v>86</v>
      </c>
    </row>
    <row r="570" s="2" customFormat="1" ht="16.5" customHeight="1">
      <c r="A570" s="38"/>
      <c r="B570" s="39"/>
      <c r="C570" s="204" t="s">
        <v>1062</v>
      </c>
      <c r="D570" s="204" t="s">
        <v>141</v>
      </c>
      <c r="E570" s="205" t="s">
        <v>1063</v>
      </c>
      <c r="F570" s="206" t="s">
        <v>1064</v>
      </c>
      <c r="G570" s="207" t="s">
        <v>144</v>
      </c>
      <c r="H570" s="208">
        <v>110</v>
      </c>
      <c r="I570" s="209"/>
      <c r="J570" s="210">
        <f>ROUND(I570*H570,2)</f>
        <v>0</v>
      </c>
      <c r="K570" s="206" t="s">
        <v>145</v>
      </c>
      <c r="L570" s="44"/>
      <c r="M570" s="211" t="s">
        <v>19</v>
      </c>
      <c r="N570" s="212" t="s">
        <v>47</v>
      </c>
      <c r="O570" s="84"/>
      <c r="P570" s="213">
        <f>O570*H570</f>
        <v>0</v>
      </c>
      <c r="Q570" s="213">
        <v>0.00020000000000000001</v>
      </c>
      <c r="R570" s="213">
        <f>Q570*H570</f>
        <v>0.022000000000000002</v>
      </c>
      <c r="S570" s="213">
        <v>0</v>
      </c>
      <c r="T570" s="214">
        <f>S570*H570</f>
        <v>0</v>
      </c>
      <c r="U570" s="38"/>
      <c r="V570" s="38"/>
      <c r="W570" s="38"/>
      <c r="X570" s="38"/>
      <c r="Y570" s="38"/>
      <c r="Z570" s="38"/>
      <c r="AA570" s="38"/>
      <c r="AB570" s="38"/>
      <c r="AC570" s="38"/>
      <c r="AD570" s="38"/>
      <c r="AE570" s="38"/>
      <c r="AR570" s="215" t="s">
        <v>235</v>
      </c>
      <c r="AT570" s="215" t="s">
        <v>141</v>
      </c>
      <c r="AU570" s="215" t="s">
        <v>86</v>
      </c>
      <c r="AY570" s="17" t="s">
        <v>138</v>
      </c>
      <c r="BE570" s="216">
        <f>IF(N570="základní",J570,0)</f>
        <v>0</v>
      </c>
      <c r="BF570" s="216">
        <f>IF(N570="snížená",J570,0)</f>
        <v>0</v>
      </c>
      <c r="BG570" s="216">
        <f>IF(N570="zákl. přenesená",J570,0)</f>
        <v>0</v>
      </c>
      <c r="BH570" s="216">
        <f>IF(N570="sníž. přenesená",J570,0)</f>
        <v>0</v>
      </c>
      <c r="BI570" s="216">
        <f>IF(N570="nulová",J570,0)</f>
        <v>0</v>
      </c>
      <c r="BJ570" s="17" t="s">
        <v>84</v>
      </c>
      <c r="BK570" s="216">
        <f>ROUND(I570*H570,2)</f>
        <v>0</v>
      </c>
      <c r="BL570" s="17" t="s">
        <v>235</v>
      </c>
      <c r="BM570" s="215" t="s">
        <v>1065</v>
      </c>
    </row>
    <row r="571" s="2" customFormat="1">
      <c r="A571" s="38"/>
      <c r="B571" s="39"/>
      <c r="C571" s="40"/>
      <c r="D571" s="217" t="s">
        <v>148</v>
      </c>
      <c r="E571" s="40"/>
      <c r="F571" s="218" t="s">
        <v>1066</v>
      </c>
      <c r="G571" s="40"/>
      <c r="H571" s="40"/>
      <c r="I571" s="219"/>
      <c r="J571" s="40"/>
      <c r="K571" s="40"/>
      <c r="L571" s="44"/>
      <c r="M571" s="220"/>
      <c r="N571" s="221"/>
      <c r="O571" s="84"/>
      <c r="P571" s="84"/>
      <c r="Q571" s="84"/>
      <c r="R571" s="84"/>
      <c r="S571" s="84"/>
      <c r="T571" s="85"/>
      <c r="U571" s="38"/>
      <c r="V571" s="38"/>
      <c r="W571" s="38"/>
      <c r="X571" s="38"/>
      <c r="Y571" s="38"/>
      <c r="Z571" s="38"/>
      <c r="AA571" s="38"/>
      <c r="AB571" s="38"/>
      <c r="AC571" s="38"/>
      <c r="AD571" s="38"/>
      <c r="AE571" s="38"/>
      <c r="AT571" s="17" t="s">
        <v>148</v>
      </c>
      <c r="AU571" s="17" t="s">
        <v>86</v>
      </c>
    </row>
    <row r="572" s="2" customFormat="1">
      <c r="A572" s="38"/>
      <c r="B572" s="39"/>
      <c r="C572" s="40"/>
      <c r="D572" s="222" t="s">
        <v>150</v>
      </c>
      <c r="E572" s="40"/>
      <c r="F572" s="223" t="s">
        <v>1067</v>
      </c>
      <c r="G572" s="40"/>
      <c r="H572" s="40"/>
      <c r="I572" s="219"/>
      <c r="J572" s="40"/>
      <c r="K572" s="40"/>
      <c r="L572" s="44"/>
      <c r="M572" s="220"/>
      <c r="N572" s="221"/>
      <c r="O572" s="84"/>
      <c r="P572" s="84"/>
      <c r="Q572" s="84"/>
      <c r="R572" s="84"/>
      <c r="S572" s="84"/>
      <c r="T572" s="85"/>
      <c r="U572" s="38"/>
      <c r="V572" s="38"/>
      <c r="W572" s="38"/>
      <c r="X572" s="38"/>
      <c r="Y572" s="38"/>
      <c r="Z572" s="38"/>
      <c r="AA572" s="38"/>
      <c r="AB572" s="38"/>
      <c r="AC572" s="38"/>
      <c r="AD572" s="38"/>
      <c r="AE572" s="38"/>
      <c r="AT572" s="17" t="s">
        <v>150</v>
      </c>
      <c r="AU572" s="17" t="s">
        <v>86</v>
      </c>
    </row>
    <row r="573" s="2" customFormat="1" ht="16.5" customHeight="1">
      <c r="A573" s="38"/>
      <c r="B573" s="39"/>
      <c r="C573" s="204" t="s">
        <v>1068</v>
      </c>
      <c r="D573" s="204" t="s">
        <v>141</v>
      </c>
      <c r="E573" s="205" t="s">
        <v>1069</v>
      </c>
      <c r="F573" s="206" t="s">
        <v>1070</v>
      </c>
      <c r="G573" s="207" t="s">
        <v>144</v>
      </c>
      <c r="H573" s="208">
        <v>110</v>
      </c>
      <c r="I573" s="209"/>
      <c r="J573" s="210">
        <f>ROUND(I573*H573,2)</f>
        <v>0</v>
      </c>
      <c r="K573" s="206" t="s">
        <v>145</v>
      </c>
      <c r="L573" s="44"/>
      <c r="M573" s="211" t="s">
        <v>19</v>
      </c>
      <c r="N573" s="212" t="s">
        <v>47</v>
      </c>
      <c r="O573" s="84"/>
      <c r="P573" s="213">
        <f>O573*H573</f>
        <v>0</v>
      </c>
      <c r="Q573" s="213">
        <v>0.00025999999999999998</v>
      </c>
      <c r="R573" s="213">
        <f>Q573*H573</f>
        <v>0.028599999999999997</v>
      </c>
      <c r="S573" s="213">
        <v>0</v>
      </c>
      <c r="T573" s="214">
        <f>S573*H573</f>
        <v>0</v>
      </c>
      <c r="U573" s="38"/>
      <c r="V573" s="38"/>
      <c r="W573" s="38"/>
      <c r="X573" s="38"/>
      <c r="Y573" s="38"/>
      <c r="Z573" s="38"/>
      <c r="AA573" s="38"/>
      <c r="AB573" s="38"/>
      <c r="AC573" s="38"/>
      <c r="AD573" s="38"/>
      <c r="AE573" s="38"/>
      <c r="AR573" s="215" t="s">
        <v>235</v>
      </c>
      <c r="AT573" s="215" t="s">
        <v>141</v>
      </c>
      <c r="AU573" s="215" t="s">
        <v>86</v>
      </c>
      <c r="AY573" s="17" t="s">
        <v>138</v>
      </c>
      <c r="BE573" s="216">
        <f>IF(N573="základní",J573,0)</f>
        <v>0</v>
      </c>
      <c r="BF573" s="216">
        <f>IF(N573="snížená",J573,0)</f>
        <v>0</v>
      </c>
      <c r="BG573" s="216">
        <f>IF(N573="zákl. přenesená",J573,0)</f>
        <v>0</v>
      </c>
      <c r="BH573" s="216">
        <f>IF(N573="sníž. přenesená",J573,0)</f>
        <v>0</v>
      </c>
      <c r="BI573" s="216">
        <f>IF(N573="nulová",J573,0)</f>
        <v>0</v>
      </c>
      <c r="BJ573" s="17" t="s">
        <v>84</v>
      </c>
      <c r="BK573" s="216">
        <f>ROUND(I573*H573,2)</f>
        <v>0</v>
      </c>
      <c r="BL573" s="17" t="s">
        <v>235</v>
      </c>
      <c r="BM573" s="215" t="s">
        <v>1071</v>
      </c>
    </row>
    <row r="574" s="2" customFormat="1">
      <c r="A574" s="38"/>
      <c r="B574" s="39"/>
      <c r="C574" s="40"/>
      <c r="D574" s="217" t="s">
        <v>148</v>
      </c>
      <c r="E574" s="40"/>
      <c r="F574" s="218" t="s">
        <v>1072</v>
      </c>
      <c r="G574" s="40"/>
      <c r="H574" s="40"/>
      <c r="I574" s="219"/>
      <c r="J574" s="40"/>
      <c r="K574" s="40"/>
      <c r="L574" s="44"/>
      <c r="M574" s="220"/>
      <c r="N574" s="221"/>
      <c r="O574" s="84"/>
      <c r="P574" s="84"/>
      <c r="Q574" s="84"/>
      <c r="R574" s="84"/>
      <c r="S574" s="84"/>
      <c r="T574" s="85"/>
      <c r="U574" s="38"/>
      <c r="V574" s="38"/>
      <c r="W574" s="38"/>
      <c r="X574" s="38"/>
      <c r="Y574" s="38"/>
      <c r="Z574" s="38"/>
      <c r="AA574" s="38"/>
      <c r="AB574" s="38"/>
      <c r="AC574" s="38"/>
      <c r="AD574" s="38"/>
      <c r="AE574" s="38"/>
      <c r="AT574" s="17" t="s">
        <v>148</v>
      </c>
      <c r="AU574" s="17" t="s">
        <v>86</v>
      </c>
    </row>
    <row r="575" s="2" customFormat="1">
      <c r="A575" s="38"/>
      <c r="B575" s="39"/>
      <c r="C575" s="40"/>
      <c r="D575" s="222" t="s">
        <v>150</v>
      </c>
      <c r="E575" s="40"/>
      <c r="F575" s="223" t="s">
        <v>1073</v>
      </c>
      <c r="G575" s="40"/>
      <c r="H575" s="40"/>
      <c r="I575" s="219"/>
      <c r="J575" s="40"/>
      <c r="K575" s="40"/>
      <c r="L575" s="44"/>
      <c r="M575" s="220"/>
      <c r="N575" s="221"/>
      <c r="O575" s="84"/>
      <c r="P575" s="84"/>
      <c r="Q575" s="84"/>
      <c r="R575" s="84"/>
      <c r="S575" s="84"/>
      <c r="T575" s="85"/>
      <c r="U575" s="38"/>
      <c r="V575" s="38"/>
      <c r="W575" s="38"/>
      <c r="X575" s="38"/>
      <c r="Y575" s="38"/>
      <c r="Z575" s="38"/>
      <c r="AA575" s="38"/>
      <c r="AB575" s="38"/>
      <c r="AC575" s="38"/>
      <c r="AD575" s="38"/>
      <c r="AE575" s="38"/>
      <c r="AT575" s="17" t="s">
        <v>150</v>
      </c>
      <c r="AU575" s="17" t="s">
        <v>86</v>
      </c>
    </row>
    <row r="576" s="12" customFormat="1" ht="22.8" customHeight="1">
      <c r="A576" s="12"/>
      <c r="B576" s="188"/>
      <c r="C576" s="189"/>
      <c r="D576" s="190" t="s">
        <v>75</v>
      </c>
      <c r="E576" s="202" t="s">
        <v>1074</v>
      </c>
      <c r="F576" s="202" t="s">
        <v>1075</v>
      </c>
      <c r="G576" s="189"/>
      <c r="H576" s="189"/>
      <c r="I576" s="192"/>
      <c r="J576" s="203">
        <f>BK576</f>
        <v>0</v>
      </c>
      <c r="K576" s="189"/>
      <c r="L576" s="194"/>
      <c r="M576" s="195"/>
      <c r="N576" s="196"/>
      <c r="O576" s="196"/>
      <c r="P576" s="197">
        <f>SUM(P577:P584)</f>
        <v>0</v>
      </c>
      <c r="Q576" s="196"/>
      <c r="R576" s="197">
        <f>SUM(R577:R584)</f>
        <v>0.0065459999999999997</v>
      </c>
      <c r="S576" s="196"/>
      <c r="T576" s="198">
        <f>SUM(T577:T584)</f>
        <v>0</v>
      </c>
      <c r="U576" s="12"/>
      <c r="V576" s="12"/>
      <c r="W576" s="12"/>
      <c r="X576" s="12"/>
      <c r="Y576" s="12"/>
      <c r="Z576" s="12"/>
      <c r="AA576" s="12"/>
      <c r="AB576" s="12"/>
      <c r="AC576" s="12"/>
      <c r="AD576" s="12"/>
      <c r="AE576" s="12"/>
      <c r="AR576" s="199" t="s">
        <v>86</v>
      </c>
      <c r="AT576" s="200" t="s">
        <v>75</v>
      </c>
      <c r="AU576" s="200" t="s">
        <v>84</v>
      </c>
      <c r="AY576" s="199" t="s">
        <v>138</v>
      </c>
      <c r="BK576" s="201">
        <f>SUM(BK577:BK584)</f>
        <v>0</v>
      </c>
    </row>
    <row r="577" s="2" customFormat="1" ht="16.5" customHeight="1">
      <c r="A577" s="38"/>
      <c r="B577" s="39"/>
      <c r="C577" s="204" t="s">
        <v>1076</v>
      </c>
      <c r="D577" s="204" t="s">
        <v>141</v>
      </c>
      <c r="E577" s="205" t="s">
        <v>1077</v>
      </c>
      <c r="F577" s="206" t="s">
        <v>1078</v>
      </c>
      <c r="G577" s="207" t="s">
        <v>144</v>
      </c>
      <c r="H577" s="208">
        <v>5</v>
      </c>
      <c r="I577" s="209"/>
      <c r="J577" s="210">
        <f>ROUND(I577*H577,2)</f>
        <v>0</v>
      </c>
      <c r="K577" s="206" t="s">
        <v>145</v>
      </c>
      <c r="L577" s="44"/>
      <c r="M577" s="211" t="s">
        <v>19</v>
      </c>
      <c r="N577" s="212" t="s">
        <v>47</v>
      </c>
      <c r="O577" s="84"/>
      <c r="P577" s="213">
        <f>O577*H577</f>
        <v>0</v>
      </c>
      <c r="Q577" s="213">
        <v>0</v>
      </c>
      <c r="R577" s="213">
        <f>Q577*H577</f>
        <v>0</v>
      </c>
      <c r="S577" s="213">
        <v>0</v>
      </c>
      <c r="T577" s="214">
        <f>S577*H577</f>
        <v>0</v>
      </c>
      <c r="U577" s="38"/>
      <c r="V577" s="38"/>
      <c r="W577" s="38"/>
      <c r="X577" s="38"/>
      <c r="Y577" s="38"/>
      <c r="Z577" s="38"/>
      <c r="AA577" s="38"/>
      <c r="AB577" s="38"/>
      <c r="AC577" s="38"/>
      <c r="AD577" s="38"/>
      <c r="AE577" s="38"/>
      <c r="AR577" s="215" t="s">
        <v>235</v>
      </c>
      <c r="AT577" s="215" t="s">
        <v>141</v>
      </c>
      <c r="AU577" s="215" t="s">
        <v>86</v>
      </c>
      <c r="AY577" s="17" t="s">
        <v>138</v>
      </c>
      <c r="BE577" s="216">
        <f>IF(N577="základní",J577,0)</f>
        <v>0</v>
      </c>
      <c r="BF577" s="216">
        <f>IF(N577="snížená",J577,0)</f>
        <v>0</v>
      </c>
      <c r="BG577" s="216">
        <f>IF(N577="zákl. přenesená",J577,0)</f>
        <v>0</v>
      </c>
      <c r="BH577" s="216">
        <f>IF(N577="sníž. přenesená",J577,0)</f>
        <v>0</v>
      </c>
      <c r="BI577" s="216">
        <f>IF(N577="nulová",J577,0)</f>
        <v>0</v>
      </c>
      <c r="BJ577" s="17" t="s">
        <v>84</v>
      </c>
      <c r="BK577" s="216">
        <f>ROUND(I577*H577,2)</f>
        <v>0</v>
      </c>
      <c r="BL577" s="17" t="s">
        <v>235</v>
      </c>
      <c r="BM577" s="215" t="s">
        <v>1079</v>
      </c>
    </row>
    <row r="578" s="2" customFormat="1">
      <c r="A578" s="38"/>
      <c r="B578" s="39"/>
      <c r="C578" s="40"/>
      <c r="D578" s="217" t="s">
        <v>148</v>
      </c>
      <c r="E578" s="40"/>
      <c r="F578" s="218" t="s">
        <v>1080</v>
      </c>
      <c r="G578" s="40"/>
      <c r="H578" s="40"/>
      <c r="I578" s="219"/>
      <c r="J578" s="40"/>
      <c r="K578" s="40"/>
      <c r="L578" s="44"/>
      <c r="M578" s="220"/>
      <c r="N578" s="221"/>
      <c r="O578" s="84"/>
      <c r="P578" s="84"/>
      <c r="Q578" s="84"/>
      <c r="R578" s="84"/>
      <c r="S578" s="84"/>
      <c r="T578" s="85"/>
      <c r="U578" s="38"/>
      <c r="V578" s="38"/>
      <c r="W578" s="38"/>
      <c r="X578" s="38"/>
      <c r="Y578" s="38"/>
      <c r="Z578" s="38"/>
      <c r="AA578" s="38"/>
      <c r="AB578" s="38"/>
      <c r="AC578" s="38"/>
      <c r="AD578" s="38"/>
      <c r="AE578" s="38"/>
      <c r="AT578" s="17" t="s">
        <v>148</v>
      </c>
      <c r="AU578" s="17" t="s">
        <v>86</v>
      </c>
    </row>
    <row r="579" s="2" customFormat="1">
      <c r="A579" s="38"/>
      <c r="B579" s="39"/>
      <c r="C579" s="40"/>
      <c r="D579" s="222" t="s">
        <v>150</v>
      </c>
      <c r="E579" s="40"/>
      <c r="F579" s="223" t="s">
        <v>1081</v>
      </c>
      <c r="G579" s="40"/>
      <c r="H579" s="40"/>
      <c r="I579" s="219"/>
      <c r="J579" s="40"/>
      <c r="K579" s="40"/>
      <c r="L579" s="44"/>
      <c r="M579" s="220"/>
      <c r="N579" s="221"/>
      <c r="O579" s="84"/>
      <c r="P579" s="84"/>
      <c r="Q579" s="84"/>
      <c r="R579" s="84"/>
      <c r="S579" s="84"/>
      <c r="T579" s="85"/>
      <c r="U579" s="38"/>
      <c r="V579" s="38"/>
      <c r="W579" s="38"/>
      <c r="X579" s="38"/>
      <c r="Y579" s="38"/>
      <c r="Z579" s="38"/>
      <c r="AA579" s="38"/>
      <c r="AB579" s="38"/>
      <c r="AC579" s="38"/>
      <c r="AD579" s="38"/>
      <c r="AE579" s="38"/>
      <c r="AT579" s="17" t="s">
        <v>150</v>
      </c>
      <c r="AU579" s="17" t="s">
        <v>86</v>
      </c>
    </row>
    <row r="580" s="2" customFormat="1" ht="16.5" customHeight="1">
      <c r="A580" s="38"/>
      <c r="B580" s="39"/>
      <c r="C580" s="235" t="s">
        <v>1082</v>
      </c>
      <c r="D580" s="235" t="s">
        <v>190</v>
      </c>
      <c r="E580" s="236" t="s">
        <v>1083</v>
      </c>
      <c r="F580" s="237" t="s">
        <v>1084</v>
      </c>
      <c r="G580" s="238" t="s">
        <v>144</v>
      </c>
      <c r="H580" s="239">
        <v>5</v>
      </c>
      <c r="I580" s="240"/>
      <c r="J580" s="241">
        <f>ROUND(I580*H580,2)</f>
        <v>0</v>
      </c>
      <c r="K580" s="237" t="s">
        <v>145</v>
      </c>
      <c r="L580" s="242"/>
      <c r="M580" s="243" t="s">
        <v>19</v>
      </c>
      <c r="N580" s="244" t="s">
        <v>47</v>
      </c>
      <c r="O580" s="84"/>
      <c r="P580" s="213">
        <f>O580*H580</f>
        <v>0</v>
      </c>
      <c r="Q580" s="213">
        <v>0.0012999999999999999</v>
      </c>
      <c r="R580" s="213">
        <f>Q580*H580</f>
        <v>0.0064999999999999997</v>
      </c>
      <c r="S580" s="213">
        <v>0</v>
      </c>
      <c r="T580" s="214">
        <f>S580*H580</f>
        <v>0</v>
      </c>
      <c r="U580" s="38"/>
      <c r="V580" s="38"/>
      <c r="W580" s="38"/>
      <c r="X580" s="38"/>
      <c r="Y580" s="38"/>
      <c r="Z580" s="38"/>
      <c r="AA580" s="38"/>
      <c r="AB580" s="38"/>
      <c r="AC580" s="38"/>
      <c r="AD580" s="38"/>
      <c r="AE580" s="38"/>
      <c r="AR580" s="215" t="s">
        <v>457</v>
      </c>
      <c r="AT580" s="215" t="s">
        <v>190</v>
      </c>
      <c r="AU580" s="215" t="s">
        <v>86</v>
      </c>
      <c r="AY580" s="17" t="s">
        <v>138</v>
      </c>
      <c r="BE580" s="216">
        <f>IF(N580="základní",J580,0)</f>
        <v>0</v>
      </c>
      <c r="BF580" s="216">
        <f>IF(N580="snížená",J580,0)</f>
        <v>0</v>
      </c>
      <c r="BG580" s="216">
        <f>IF(N580="zákl. přenesená",J580,0)</f>
        <v>0</v>
      </c>
      <c r="BH580" s="216">
        <f>IF(N580="sníž. přenesená",J580,0)</f>
        <v>0</v>
      </c>
      <c r="BI580" s="216">
        <f>IF(N580="nulová",J580,0)</f>
        <v>0</v>
      </c>
      <c r="BJ580" s="17" t="s">
        <v>84</v>
      </c>
      <c r="BK580" s="216">
        <f>ROUND(I580*H580,2)</f>
        <v>0</v>
      </c>
      <c r="BL580" s="17" t="s">
        <v>235</v>
      </c>
      <c r="BM580" s="215" t="s">
        <v>1085</v>
      </c>
    </row>
    <row r="581" s="2" customFormat="1">
      <c r="A581" s="38"/>
      <c r="B581" s="39"/>
      <c r="C581" s="40"/>
      <c r="D581" s="217" t="s">
        <v>148</v>
      </c>
      <c r="E581" s="40"/>
      <c r="F581" s="218" t="s">
        <v>1084</v>
      </c>
      <c r="G581" s="40"/>
      <c r="H581" s="40"/>
      <c r="I581" s="219"/>
      <c r="J581" s="40"/>
      <c r="K581" s="40"/>
      <c r="L581" s="44"/>
      <c r="M581" s="220"/>
      <c r="N581" s="221"/>
      <c r="O581" s="84"/>
      <c r="P581" s="84"/>
      <c r="Q581" s="84"/>
      <c r="R581" s="84"/>
      <c r="S581" s="84"/>
      <c r="T581" s="85"/>
      <c r="U581" s="38"/>
      <c r="V581" s="38"/>
      <c r="W581" s="38"/>
      <c r="X581" s="38"/>
      <c r="Y581" s="38"/>
      <c r="Z581" s="38"/>
      <c r="AA581" s="38"/>
      <c r="AB581" s="38"/>
      <c r="AC581" s="38"/>
      <c r="AD581" s="38"/>
      <c r="AE581" s="38"/>
      <c r="AT581" s="17" t="s">
        <v>148</v>
      </c>
      <c r="AU581" s="17" t="s">
        <v>86</v>
      </c>
    </row>
    <row r="582" s="2" customFormat="1" ht="16.5" customHeight="1">
      <c r="A582" s="38"/>
      <c r="B582" s="39"/>
      <c r="C582" s="204" t="s">
        <v>1086</v>
      </c>
      <c r="D582" s="204" t="s">
        <v>141</v>
      </c>
      <c r="E582" s="205" t="s">
        <v>1087</v>
      </c>
      <c r="F582" s="206" t="s">
        <v>1088</v>
      </c>
      <c r="G582" s="207" t="s">
        <v>144</v>
      </c>
      <c r="H582" s="208">
        <v>4.5999999999999996</v>
      </c>
      <c r="I582" s="209"/>
      <c r="J582" s="210">
        <f>ROUND(I582*H582,2)</f>
        <v>0</v>
      </c>
      <c r="K582" s="206" t="s">
        <v>145</v>
      </c>
      <c r="L582" s="44"/>
      <c r="M582" s="211" t="s">
        <v>19</v>
      </c>
      <c r="N582" s="212" t="s">
        <v>47</v>
      </c>
      <c r="O582" s="84"/>
      <c r="P582" s="213">
        <f>O582*H582</f>
        <v>0</v>
      </c>
      <c r="Q582" s="213">
        <v>1.0000000000000001E-05</v>
      </c>
      <c r="R582" s="213">
        <f>Q582*H582</f>
        <v>4.6E-05</v>
      </c>
      <c r="S582" s="213">
        <v>0</v>
      </c>
      <c r="T582" s="214">
        <f>S582*H582</f>
        <v>0</v>
      </c>
      <c r="U582" s="38"/>
      <c r="V582" s="38"/>
      <c r="W582" s="38"/>
      <c r="X582" s="38"/>
      <c r="Y582" s="38"/>
      <c r="Z582" s="38"/>
      <c r="AA582" s="38"/>
      <c r="AB582" s="38"/>
      <c r="AC582" s="38"/>
      <c r="AD582" s="38"/>
      <c r="AE582" s="38"/>
      <c r="AR582" s="215" t="s">
        <v>235</v>
      </c>
      <c r="AT582" s="215" t="s">
        <v>141</v>
      </c>
      <c r="AU582" s="215" t="s">
        <v>86</v>
      </c>
      <c r="AY582" s="17" t="s">
        <v>138</v>
      </c>
      <c r="BE582" s="216">
        <f>IF(N582="základní",J582,0)</f>
        <v>0</v>
      </c>
      <c r="BF582" s="216">
        <f>IF(N582="snížená",J582,0)</f>
        <v>0</v>
      </c>
      <c r="BG582" s="216">
        <f>IF(N582="zákl. přenesená",J582,0)</f>
        <v>0</v>
      </c>
      <c r="BH582" s="216">
        <f>IF(N582="sníž. přenesená",J582,0)</f>
        <v>0</v>
      </c>
      <c r="BI582" s="216">
        <f>IF(N582="nulová",J582,0)</f>
        <v>0</v>
      </c>
      <c r="BJ582" s="17" t="s">
        <v>84</v>
      </c>
      <c r="BK582" s="216">
        <f>ROUND(I582*H582,2)</f>
        <v>0</v>
      </c>
      <c r="BL582" s="17" t="s">
        <v>235</v>
      </c>
      <c r="BM582" s="215" t="s">
        <v>1089</v>
      </c>
    </row>
    <row r="583" s="2" customFormat="1">
      <c r="A583" s="38"/>
      <c r="B583" s="39"/>
      <c r="C583" s="40"/>
      <c r="D583" s="217" t="s">
        <v>148</v>
      </c>
      <c r="E583" s="40"/>
      <c r="F583" s="218" t="s">
        <v>1088</v>
      </c>
      <c r="G583" s="40"/>
      <c r="H583" s="40"/>
      <c r="I583" s="219"/>
      <c r="J583" s="40"/>
      <c r="K583" s="40"/>
      <c r="L583" s="44"/>
      <c r="M583" s="220"/>
      <c r="N583" s="221"/>
      <c r="O583" s="84"/>
      <c r="P583" s="84"/>
      <c r="Q583" s="84"/>
      <c r="R583" s="84"/>
      <c r="S583" s="84"/>
      <c r="T583" s="85"/>
      <c r="U583" s="38"/>
      <c r="V583" s="38"/>
      <c r="W583" s="38"/>
      <c r="X583" s="38"/>
      <c r="Y583" s="38"/>
      <c r="Z583" s="38"/>
      <c r="AA583" s="38"/>
      <c r="AB583" s="38"/>
      <c r="AC583" s="38"/>
      <c r="AD583" s="38"/>
      <c r="AE583" s="38"/>
      <c r="AT583" s="17" t="s">
        <v>148</v>
      </c>
      <c r="AU583" s="17" t="s">
        <v>86</v>
      </c>
    </row>
    <row r="584" s="2" customFormat="1">
      <c r="A584" s="38"/>
      <c r="B584" s="39"/>
      <c r="C584" s="40"/>
      <c r="D584" s="222" t="s">
        <v>150</v>
      </c>
      <c r="E584" s="40"/>
      <c r="F584" s="223" t="s">
        <v>1090</v>
      </c>
      <c r="G584" s="40"/>
      <c r="H584" s="40"/>
      <c r="I584" s="219"/>
      <c r="J584" s="40"/>
      <c r="K584" s="40"/>
      <c r="L584" s="44"/>
      <c r="M584" s="220"/>
      <c r="N584" s="221"/>
      <c r="O584" s="84"/>
      <c r="P584" s="84"/>
      <c r="Q584" s="84"/>
      <c r="R584" s="84"/>
      <c r="S584" s="84"/>
      <c r="T584" s="85"/>
      <c r="U584" s="38"/>
      <c r="V584" s="38"/>
      <c r="W584" s="38"/>
      <c r="X584" s="38"/>
      <c r="Y584" s="38"/>
      <c r="Z584" s="38"/>
      <c r="AA584" s="38"/>
      <c r="AB584" s="38"/>
      <c r="AC584" s="38"/>
      <c r="AD584" s="38"/>
      <c r="AE584" s="38"/>
      <c r="AT584" s="17" t="s">
        <v>150</v>
      </c>
      <c r="AU584" s="17" t="s">
        <v>86</v>
      </c>
    </row>
    <row r="585" s="12" customFormat="1" ht="25.92" customHeight="1">
      <c r="A585" s="12"/>
      <c r="B585" s="188"/>
      <c r="C585" s="189"/>
      <c r="D585" s="190" t="s">
        <v>75</v>
      </c>
      <c r="E585" s="191" t="s">
        <v>1091</v>
      </c>
      <c r="F585" s="191" t="s">
        <v>1092</v>
      </c>
      <c r="G585" s="189"/>
      <c r="H585" s="189"/>
      <c r="I585" s="192"/>
      <c r="J585" s="193">
        <f>BK585</f>
        <v>0</v>
      </c>
      <c r="K585" s="189"/>
      <c r="L585" s="194"/>
      <c r="M585" s="195"/>
      <c r="N585" s="196"/>
      <c r="O585" s="196"/>
      <c r="P585" s="197">
        <f>SUM(P586:P590)</f>
        <v>0</v>
      </c>
      <c r="Q585" s="196"/>
      <c r="R585" s="197">
        <f>SUM(R586:R590)</f>
        <v>0</v>
      </c>
      <c r="S585" s="196"/>
      <c r="T585" s="198">
        <f>SUM(T586:T590)</f>
        <v>0</v>
      </c>
      <c r="U585" s="12"/>
      <c r="V585" s="12"/>
      <c r="W585" s="12"/>
      <c r="X585" s="12"/>
      <c r="Y585" s="12"/>
      <c r="Z585" s="12"/>
      <c r="AA585" s="12"/>
      <c r="AB585" s="12"/>
      <c r="AC585" s="12"/>
      <c r="AD585" s="12"/>
      <c r="AE585" s="12"/>
      <c r="AR585" s="199" t="s">
        <v>146</v>
      </c>
      <c r="AT585" s="200" t="s">
        <v>75</v>
      </c>
      <c r="AU585" s="200" t="s">
        <v>76</v>
      </c>
      <c r="AY585" s="199" t="s">
        <v>138</v>
      </c>
      <c r="BK585" s="201">
        <f>SUM(BK586:BK590)</f>
        <v>0</v>
      </c>
    </row>
    <row r="586" s="2" customFormat="1" ht="24.15" customHeight="1">
      <c r="A586" s="38"/>
      <c r="B586" s="39"/>
      <c r="C586" s="204" t="s">
        <v>1093</v>
      </c>
      <c r="D586" s="204" t="s">
        <v>141</v>
      </c>
      <c r="E586" s="205" t="s">
        <v>1094</v>
      </c>
      <c r="F586" s="206" t="s">
        <v>1095</v>
      </c>
      <c r="G586" s="207" t="s">
        <v>703</v>
      </c>
      <c r="H586" s="208">
        <v>24</v>
      </c>
      <c r="I586" s="209"/>
      <c r="J586" s="210">
        <f>ROUND(I586*H586,2)</f>
        <v>0</v>
      </c>
      <c r="K586" s="206" t="s">
        <v>145</v>
      </c>
      <c r="L586" s="44"/>
      <c r="M586" s="211" t="s">
        <v>19</v>
      </c>
      <c r="N586" s="212" t="s">
        <v>47</v>
      </c>
      <c r="O586" s="84"/>
      <c r="P586" s="213">
        <f>O586*H586</f>
        <v>0</v>
      </c>
      <c r="Q586" s="213">
        <v>0</v>
      </c>
      <c r="R586" s="213">
        <f>Q586*H586</f>
        <v>0</v>
      </c>
      <c r="S586" s="213">
        <v>0</v>
      </c>
      <c r="T586" s="214">
        <f>S586*H586</f>
        <v>0</v>
      </c>
      <c r="U586" s="38"/>
      <c r="V586" s="38"/>
      <c r="W586" s="38"/>
      <c r="X586" s="38"/>
      <c r="Y586" s="38"/>
      <c r="Z586" s="38"/>
      <c r="AA586" s="38"/>
      <c r="AB586" s="38"/>
      <c r="AC586" s="38"/>
      <c r="AD586" s="38"/>
      <c r="AE586" s="38"/>
      <c r="AR586" s="215" t="s">
        <v>676</v>
      </c>
      <c r="AT586" s="215" t="s">
        <v>141</v>
      </c>
      <c r="AU586" s="215" t="s">
        <v>84</v>
      </c>
      <c r="AY586" s="17" t="s">
        <v>138</v>
      </c>
      <c r="BE586" s="216">
        <f>IF(N586="základní",J586,0)</f>
        <v>0</v>
      </c>
      <c r="BF586" s="216">
        <f>IF(N586="snížená",J586,0)</f>
        <v>0</v>
      </c>
      <c r="BG586" s="216">
        <f>IF(N586="zákl. přenesená",J586,0)</f>
        <v>0</v>
      </c>
      <c r="BH586" s="216">
        <f>IF(N586="sníž. přenesená",J586,0)</f>
        <v>0</v>
      </c>
      <c r="BI586" s="216">
        <f>IF(N586="nulová",J586,0)</f>
        <v>0</v>
      </c>
      <c r="BJ586" s="17" t="s">
        <v>84</v>
      </c>
      <c r="BK586" s="216">
        <f>ROUND(I586*H586,2)</f>
        <v>0</v>
      </c>
      <c r="BL586" s="17" t="s">
        <v>676</v>
      </c>
      <c r="BM586" s="215" t="s">
        <v>1096</v>
      </c>
    </row>
    <row r="587" s="2" customFormat="1">
      <c r="A587" s="38"/>
      <c r="B587" s="39"/>
      <c r="C587" s="40"/>
      <c r="D587" s="217" t="s">
        <v>148</v>
      </c>
      <c r="E587" s="40"/>
      <c r="F587" s="218" t="s">
        <v>1097</v>
      </c>
      <c r="G587" s="40"/>
      <c r="H587" s="40"/>
      <c r="I587" s="219"/>
      <c r="J587" s="40"/>
      <c r="K587" s="40"/>
      <c r="L587" s="44"/>
      <c r="M587" s="220"/>
      <c r="N587" s="221"/>
      <c r="O587" s="84"/>
      <c r="P587" s="84"/>
      <c r="Q587" s="84"/>
      <c r="R587" s="84"/>
      <c r="S587" s="84"/>
      <c r="T587" s="85"/>
      <c r="U587" s="38"/>
      <c r="V587" s="38"/>
      <c r="W587" s="38"/>
      <c r="X587" s="38"/>
      <c r="Y587" s="38"/>
      <c r="Z587" s="38"/>
      <c r="AA587" s="38"/>
      <c r="AB587" s="38"/>
      <c r="AC587" s="38"/>
      <c r="AD587" s="38"/>
      <c r="AE587" s="38"/>
      <c r="AT587" s="17" t="s">
        <v>148</v>
      </c>
      <c r="AU587" s="17" t="s">
        <v>84</v>
      </c>
    </row>
    <row r="588" s="2" customFormat="1">
      <c r="A588" s="38"/>
      <c r="B588" s="39"/>
      <c r="C588" s="40"/>
      <c r="D588" s="222" t="s">
        <v>150</v>
      </c>
      <c r="E588" s="40"/>
      <c r="F588" s="223" t="s">
        <v>1098</v>
      </c>
      <c r="G588" s="40"/>
      <c r="H588" s="40"/>
      <c r="I588" s="219"/>
      <c r="J588" s="40"/>
      <c r="K588" s="40"/>
      <c r="L588" s="44"/>
      <c r="M588" s="220"/>
      <c r="N588" s="221"/>
      <c r="O588" s="84"/>
      <c r="P588" s="84"/>
      <c r="Q588" s="84"/>
      <c r="R588" s="84"/>
      <c r="S588" s="84"/>
      <c r="T588" s="85"/>
      <c r="U588" s="38"/>
      <c r="V588" s="38"/>
      <c r="W588" s="38"/>
      <c r="X588" s="38"/>
      <c r="Y588" s="38"/>
      <c r="Z588" s="38"/>
      <c r="AA588" s="38"/>
      <c r="AB588" s="38"/>
      <c r="AC588" s="38"/>
      <c r="AD588" s="38"/>
      <c r="AE588" s="38"/>
      <c r="AT588" s="17" t="s">
        <v>150</v>
      </c>
      <c r="AU588" s="17" t="s">
        <v>84</v>
      </c>
    </row>
    <row r="589" s="2" customFormat="1" ht="44.25" customHeight="1">
      <c r="A589" s="38"/>
      <c r="B589" s="39"/>
      <c r="C589" s="204" t="s">
        <v>1099</v>
      </c>
      <c r="D589" s="204" t="s">
        <v>141</v>
      </c>
      <c r="E589" s="205" t="s">
        <v>1100</v>
      </c>
      <c r="F589" s="206" t="s">
        <v>1101</v>
      </c>
      <c r="G589" s="207" t="s">
        <v>703</v>
      </c>
      <c r="H589" s="208">
        <v>24</v>
      </c>
      <c r="I589" s="209"/>
      <c r="J589" s="210">
        <f>ROUND(I589*H589,2)</f>
        <v>0</v>
      </c>
      <c r="K589" s="206" t="s">
        <v>19</v>
      </c>
      <c r="L589" s="44"/>
      <c r="M589" s="211" t="s">
        <v>19</v>
      </c>
      <c r="N589" s="212" t="s">
        <v>47</v>
      </c>
      <c r="O589" s="84"/>
      <c r="P589" s="213">
        <f>O589*H589</f>
        <v>0</v>
      </c>
      <c r="Q589" s="213">
        <v>0</v>
      </c>
      <c r="R589" s="213">
        <f>Q589*H589</f>
        <v>0</v>
      </c>
      <c r="S589" s="213">
        <v>0</v>
      </c>
      <c r="T589" s="214">
        <f>S589*H589</f>
        <v>0</v>
      </c>
      <c r="U589" s="38"/>
      <c r="V589" s="38"/>
      <c r="W589" s="38"/>
      <c r="X589" s="38"/>
      <c r="Y589" s="38"/>
      <c r="Z589" s="38"/>
      <c r="AA589" s="38"/>
      <c r="AB589" s="38"/>
      <c r="AC589" s="38"/>
      <c r="AD589" s="38"/>
      <c r="AE589" s="38"/>
      <c r="AR589" s="215" t="s">
        <v>676</v>
      </c>
      <c r="AT589" s="215" t="s">
        <v>141</v>
      </c>
      <c r="AU589" s="215" t="s">
        <v>84</v>
      </c>
      <c r="AY589" s="17" t="s">
        <v>138</v>
      </c>
      <c r="BE589" s="216">
        <f>IF(N589="základní",J589,0)</f>
        <v>0</v>
      </c>
      <c r="BF589" s="216">
        <f>IF(N589="snížená",J589,0)</f>
        <v>0</v>
      </c>
      <c r="BG589" s="216">
        <f>IF(N589="zákl. přenesená",J589,0)</f>
        <v>0</v>
      </c>
      <c r="BH589" s="216">
        <f>IF(N589="sníž. přenesená",J589,0)</f>
        <v>0</v>
      </c>
      <c r="BI589" s="216">
        <f>IF(N589="nulová",J589,0)</f>
        <v>0</v>
      </c>
      <c r="BJ589" s="17" t="s">
        <v>84</v>
      </c>
      <c r="BK589" s="216">
        <f>ROUND(I589*H589,2)</f>
        <v>0</v>
      </c>
      <c r="BL589" s="17" t="s">
        <v>676</v>
      </c>
      <c r="BM589" s="215" t="s">
        <v>1102</v>
      </c>
    </row>
    <row r="590" s="2" customFormat="1">
      <c r="A590" s="38"/>
      <c r="B590" s="39"/>
      <c r="C590" s="40"/>
      <c r="D590" s="217" t="s">
        <v>148</v>
      </c>
      <c r="E590" s="40"/>
      <c r="F590" s="218" t="s">
        <v>1103</v>
      </c>
      <c r="G590" s="40"/>
      <c r="H590" s="40"/>
      <c r="I590" s="219"/>
      <c r="J590" s="40"/>
      <c r="K590" s="40"/>
      <c r="L590" s="44"/>
      <c r="M590" s="220"/>
      <c r="N590" s="221"/>
      <c r="O590" s="84"/>
      <c r="P590" s="84"/>
      <c r="Q590" s="84"/>
      <c r="R590" s="84"/>
      <c r="S590" s="84"/>
      <c r="T590" s="85"/>
      <c r="U590" s="38"/>
      <c r="V590" s="38"/>
      <c r="W590" s="38"/>
      <c r="X590" s="38"/>
      <c r="Y590" s="38"/>
      <c r="Z590" s="38"/>
      <c r="AA590" s="38"/>
      <c r="AB590" s="38"/>
      <c r="AC590" s="38"/>
      <c r="AD590" s="38"/>
      <c r="AE590" s="38"/>
      <c r="AT590" s="17" t="s">
        <v>148</v>
      </c>
      <c r="AU590" s="17" t="s">
        <v>84</v>
      </c>
    </row>
    <row r="591" s="12" customFormat="1" ht="25.92" customHeight="1">
      <c r="A591" s="12"/>
      <c r="B591" s="188"/>
      <c r="C591" s="189"/>
      <c r="D591" s="190" t="s">
        <v>75</v>
      </c>
      <c r="E591" s="191" t="s">
        <v>1104</v>
      </c>
      <c r="F591" s="191" t="s">
        <v>1105</v>
      </c>
      <c r="G591" s="189"/>
      <c r="H591" s="189"/>
      <c r="I591" s="192"/>
      <c r="J591" s="193">
        <f>BK591</f>
        <v>0</v>
      </c>
      <c r="K591" s="189"/>
      <c r="L591" s="194"/>
      <c r="M591" s="195"/>
      <c r="N591" s="196"/>
      <c r="O591" s="196"/>
      <c r="P591" s="197">
        <f>P592+P599+P606</f>
        <v>0</v>
      </c>
      <c r="Q591" s="196"/>
      <c r="R591" s="197">
        <f>R592+R599+R606</f>
        <v>0</v>
      </c>
      <c r="S591" s="196"/>
      <c r="T591" s="198">
        <f>T592+T599+T606</f>
        <v>0</v>
      </c>
      <c r="U591" s="12"/>
      <c r="V591" s="12"/>
      <c r="W591" s="12"/>
      <c r="X591" s="12"/>
      <c r="Y591" s="12"/>
      <c r="Z591" s="12"/>
      <c r="AA591" s="12"/>
      <c r="AB591" s="12"/>
      <c r="AC591" s="12"/>
      <c r="AD591" s="12"/>
      <c r="AE591" s="12"/>
      <c r="AR591" s="199" t="s">
        <v>171</v>
      </c>
      <c r="AT591" s="200" t="s">
        <v>75</v>
      </c>
      <c r="AU591" s="200" t="s">
        <v>76</v>
      </c>
      <c r="AY591" s="199" t="s">
        <v>138</v>
      </c>
      <c r="BK591" s="201">
        <f>BK592+BK599+BK606</f>
        <v>0</v>
      </c>
    </row>
    <row r="592" s="12" customFormat="1" ht="22.8" customHeight="1">
      <c r="A592" s="12"/>
      <c r="B592" s="188"/>
      <c r="C592" s="189"/>
      <c r="D592" s="190" t="s">
        <v>75</v>
      </c>
      <c r="E592" s="202" t="s">
        <v>1106</v>
      </c>
      <c r="F592" s="202" t="s">
        <v>1107</v>
      </c>
      <c r="G592" s="189"/>
      <c r="H592" s="189"/>
      <c r="I592" s="192"/>
      <c r="J592" s="203">
        <f>BK592</f>
        <v>0</v>
      </c>
      <c r="K592" s="189"/>
      <c r="L592" s="194"/>
      <c r="M592" s="195"/>
      <c r="N592" s="196"/>
      <c r="O592" s="196"/>
      <c r="P592" s="197">
        <f>SUM(P593:P598)</f>
        <v>0</v>
      </c>
      <c r="Q592" s="196"/>
      <c r="R592" s="197">
        <f>SUM(R593:R598)</f>
        <v>0</v>
      </c>
      <c r="S592" s="196"/>
      <c r="T592" s="198">
        <f>SUM(T593:T598)</f>
        <v>0</v>
      </c>
      <c r="U592" s="12"/>
      <c r="V592" s="12"/>
      <c r="W592" s="12"/>
      <c r="X592" s="12"/>
      <c r="Y592" s="12"/>
      <c r="Z592" s="12"/>
      <c r="AA592" s="12"/>
      <c r="AB592" s="12"/>
      <c r="AC592" s="12"/>
      <c r="AD592" s="12"/>
      <c r="AE592" s="12"/>
      <c r="AR592" s="199" t="s">
        <v>171</v>
      </c>
      <c r="AT592" s="200" t="s">
        <v>75</v>
      </c>
      <c r="AU592" s="200" t="s">
        <v>84</v>
      </c>
      <c r="AY592" s="199" t="s">
        <v>138</v>
      </c>
      <c r="BK592" s="201">
        <f>SUM(BK593:BK598)</f>
        <v>0</v>
      </c>
    </row>
    <row r="593" s="2" customFormat="1" ht="16.5" customHeight="1">
      <c r="A593" s="38"/>
      <c r="B593" s="39"/>
      <c r="C593" s="204" t="s">
        <v>1108</v>
      </c>
      <c r="D593" s="204" t="s">
        <v>141</v>
      </c>
      <c r="E593" s="205" t="s">
        <v>1109</v>
      </c>
      <c r="F593" s="206" t="s">
        <v>1107</v>
      </c>
      <c r="G593" s="207" t="s">
        <v>327</v>
      </c>
      <c r="H593" s="208">
        <v>1</v>
      </c>
      <c r="I593" s="209"/>
      <c r="J593" s="210">
        <f>ROUND(I593*H593,2)</f>
        <v>0</v>
      </c>
      <c r="K593" s="206" t="s">
        <v>145</v>
      </c>
      <c r="L593" s="44"/>
      <c r="M593" s="211" t="s">
        <v>19</v>
      </c>
      <c r="N593" s="212" t="s">
        <v>47</v>
      </c>
      <c r="O593" s="84"/>
      <c r="P593" s="213">
        <f>O593*H593</f>
        <v>0</v>
      </c>
      <c r="Q593" s="213">
        <v>0</v>
      </c>
      <c r="R593" s="213">
        <f>Q593*H593</f>
        <v>0</v>
      </c>
      <c r="S593" s="213">
        <v>0</v>
      </c>
      <c r="T593" s="214">
        <f>S593*H593</f>
        <v>0</v>
      </c>
      <c r="U593" s="38"/>
      <c r="V593" s="38"/>
      <c r="W593" s="38"/>
      <c r="X593" s="38"/>
      <c r="Y593" s="38"/>
      <c r="Z593" s="38"/>
      <c r="AA593" s="38"/>
      <c r="AB593" s="38"/>
      <c r="AC593" s="38"/>
      <c r="AD593" s="38"/>
      <c r="AE593" s="38"/>
      <c r="AR593" s="215" t="s">
        <v>1110</v>
      </c>
      <c r="AT593" s="215" t="s">
        <v>141</v>
      </c>
      <c r="AU593" s="215" t="s">
        <v>86</v>
      </c>
      <c r="AY593" s="17" t="s">
        <v>138</v>
      </c>
      <c r="BE593" s="216">
        <f>IF(N593="základní",J593,0)</f>
        <v>0</v>
      </c>
      <c r="BF593" s="216">
        <f>IF(N593="snížená",J593,0)</f>
        <v>0</v>
      </c>
      <c r="BG593" s="216">
        <f>IF(N593="zákl. přenesená",J593,0)</f>
        <v>0</v>
      </c>
      <c r="BH593" s="216">
        <f>IF(N593="sníž. přenesená",J593,0)</f>
        <v>0</v>
      </c>
      <c r="BI593" s="216">
        <f>IF(N593="nulová",J593,0)</f>
        <v>0</v>
      </c>
      <c r="BJ593" s="17" t="s">
        <v>84</v>
      </c>
      <c r="BK593" s="216">
        <f>ROUND(I593*H593,2)</f>
        <v>0</v>
      </c>
      <c r="BL593" s="17" t="s">
        <v>1110</v>
      </c>
      <c r="BM593" s="215" t="s">
        <v>1111</v>
      </c>
    </row>
    <row r="594" s="2" customFormat="1">
      <c r="A594" s="38"/>
      <c r="B594" s="39"/>
      <c r="C594" s="40"/>
      <c r="D594" s="217" t="s">
        <v>148</v>
      </c>
      <c r="E594" s="40"/>
      <c r="F594" s="218" t="s">
        <v>1107</v>
      </c>
      <c r="G594" s="40"/>
      <c r="H594" s="40"/>
      <c r="I594" s="219"/>
      <c r="J594" s="40"/>
      <c r="K594" s="40"/>
      <c r="L594" s="44"/>
      <c r="M594" s="220"/>
      <c r="N594" s="221"/>
      <c r="O594" s="84"/>
      <c r="P594" s="84"/>
      <c r="Q594" s="84"/>
      <c r="R594" s="84"/>
      <c r="S594" s="84"/>
      <c r="T594" s="85"/>
      <c r="U594" s="38"/>
      <c r="V594" s="38"/>
      <c r="W594" s="38"/>
      <c r="X594" s="38"/>
      <c r="Y594" s="38"/>
      <c r="Z594" s="38"/>
      <c r="AA594" s="38"/>
      <c r="AB594" s="38"/>
      <c r="AC594" s="38"/>
      <c r="AD594" s="38"/>
      <c r="AE594" s="38"/>
      <c r="AT594" s="17" t="s">
        <v>148</v>
      </c>
      <c r="AU594" s="17" t="s">
        <v>86</v>
      </c>
    </row>
    <row r="595" s="2" customFormat="1">
      <c r="A595" s="38"/>
      <c r="B595" s="39"/>
      <c r="C595" s="40"/>
      <c r="D595" s="222" t="s">
        <v>150</v>
      </c>
      <c r="E595" s="40"/>
      <c r="F595" s="223" t="s">
        <v>1112</v>
      </c>
      <c r="G595" s="40"/>
      <c r="H595" s="40"/>
      <c r="I595" s="219"/>
      <c r="J595" s="40"/>
      <c r="K595" s="40"/>
      <c r="L595" s="44"/>
      <c r="M595" s="220"/>
      <c r="N595" s="221"/>
      <c r="O595" s="84"/>
      <c r="P595" s="84"/>
      <c r="Q595" s="84"/>
      <c r="R595" s="84"/>
      <c r="S595" s="84"/>
      <c r="T595" s="85"/>
      <c r="U595" s="38"/>
      <c r="V595" s="38"/>
      <c r="W595" s="38"/>
      <c r="X595" s="38"/>
      <c r="Y595" s="38"/>
      <c r="Z595" s="38"/>
      <c r="AA595" s="38"/>
      <c r="AB595" s="38"/>
      <c r="AC595" s="38"/>
      <c r="AD595" s="38"/>
      <c r="AE595" s="38"/>
      <c r="AT595" s="17" t="s">
        <v>150</v>
      </c>
      <c r="AU595" s="17" t="s">
        <v>86</v>
      </c>
    </row>
    <row r="596" s="2" customFormat="1" ht="16.5" customHeight="1">
      <c r="A596" s="38"/>
      <c r="B596" s="39"/>
      <c r="C596" s="204" t="s">
        <v>1113</v>
      </c>
      <c r="D596" s="204" t="s">
        <v>141</v>
      </c>
      <c r="E596" s="205" t="s">
        <v>1114</v>
      </c>
      <c r="F596" s="206" t="s">
        <v>1115</v>
      </c>
      <c r="G596" s="207" t="s">
        <v>327</v>
      </c>
      <c r="H596" s="208">
        <v>1</v>
      </c>
      <c r="I596" s="209"/>
      <c r="J596" s="210">
        <f>ROUND(I596*H596,2)</f>
        <v>0</v>
      </c>
      <c r="K596" s="206" t="s">
        <v>145</v>
      </c>
      <c r="L596" s="44"/>
      <c r="M596" s="211" t="s">
        <v>19</v>
      </c>
      <c r="N596" s="212" t="s">
        <v>47</v>
      </c>
      <c r="O596" s="84"/>
      <c r="P596" s="213">
        <f>O596*H596</f>
        <v>0</v>
      </c>
      <c r="Q596" s="213">
        <v>0</v>
      </c>
      <c r="R596" s="213">
        <f>Q596*H596</f>
        <v>0</v>
      </c>
      <c r="S596" s="213">
        <v>0</v>
      </c>
      <c r="T596" s="214">
        <f>S596*H596</f>
        <v>0</v>
      </c>
      <c r="U596" s="38"/>
      <c r="V596" s="38"/>
      <c r="W596" s="38"/>
      <c r="X596" s="38"/>
      <c r="Y596" s="38"/>
      <c r="Z596" s="38"/>
      <c r="AA596" s="38"/>
      <c r="AB596" s="38"/>
      <c r="AC596" s="38"/>
      <c r="AD596" s="38"/>
      <c r="AE596" s="38"/>
      <c r="AR596" s="215" t="s">
        <v>1110</v>
      </c>
      <c r="AT596" s="215" t="s">
        <v>141</v>
      </c>
      <c r="AU596" s="215" t="s">
        <v>86</v>
      </c>
      <c r="AY596" s="17" t="s">
        <v>138</v>
      </c>
      <c r="BE596" s="216">
        <f>IF(N596="základní",J596,0)</f>
        <v>0</v>
      </c>
      <c r="BF596" s="216">
        <f>IF(N596="snížená",J596,0)</f>
        <v>0</v>
      </c>
      <c r="BG596" s="216">
        <f>IF(N596="zákl. přenesená",J596,0)</f>
        <v>0</v>
      </c>
      <c r="BH596" s="216">
        <f>IF(N596="sníž. přenesená",J596,0)</f>
        <v>0</v>
      </c>
      <c r="BI596" s="216">
        <f>IF(N596="nulová",J596,0)</f>
        <v>0</v>
      </c>
      <c r="BJ596" s="17" t="s">
        <v>84</v>
      </c>
      <c r="BK596" s="216">
        <f>ROUND(I596*H596,2)</f>
        <v>0</v>
      </c>
      <c r="BL596" s="17" t="s">
        <v>1110</v>
      </c>
      <c r="BM596" s="215" t="s">
        <v>1116</v>
      </c>
    </row>
    <row r="597" s="2" customFormat="1">
      <c r="A597" s="38"/>
      <c r="B597" s="39"/>
      <c r="C597" s="40"/>
      <c r="D597" s="217" t="s">
        <v>148</v>
      </c>
      <c r="E597" s="40"/>
      <c r="F597" s="218" t="s">
        <v>1115</v>
      </c>
      <c r="G597" s="40"/>
      <c r="H597" s="40"/>
      <c r="I597" s="219"/>
      <c r="J597" s="40"/>
      <c r="K597" s="40"/>
      <c r="L597" s="44"/>
      <c r="M597" s="220"/>
      <c r="N597" s="221"/>
      <c r="O597" s="84"/>
      <c r="P597" s="84"/>
      <c r="Q597" s="84"/>
      <c r="R597" s="84"/>
      <c r="S597" s="84"/>
      <c r="T597" s="85"/>
      <c r="U597" s="38"/>
      <c r="V597" s="38"/>
      <c r="W597" s="38"/>
      <c r="X597" s="38"/>
      <c r="Y597" s="38"/>
      <c r="Z597" s="38"/>
      <c r="AA597" s="38"/>
      <c r="AB597" s="38"/>
      <c r="AC597" s="38"/>
      <c r="AD597" s="38"/>
      <c r="AE597" s="38"/>
      <c r="AT597" s="17" t="s">
        <v>148</v>
      </c>
      <c r="AU597" s="17" t="s">
        <v>86</v>
      </c>
    </row>
    <row r="598" s="2" customFormat="1">
      <c r="A598" s="38"/>
      <c r="B598" s="39"/>
      <c r="C598" s="40"/>
      <c r="D598" s="222" t="s">
        <v>150</v>
      </c>
      <c r="E598" s="40"/>
      <c r="F598" s="223" t="s">
        <v>1117</v>
      </c>
      <c r="G598" s="40"/>
      <c r="H598" s="40"/>
      <c r="I598" s="219"/>
      <c r="J598" s="40"/>
      <c r="K598" s="40"/>
      <c r="L598" s="44"/>
      <c r="M598" s="220"/>
      <c r="N598" s="221"/>
      <c r="O598" s="84"/>
      <c r="P598" s="84"/>
      <c r="Q598" s="84"/>
      <c r="R598" s="84"/>
      <c r="S598" s="84"/>
      <c r="T598" s="85"/>
      <c r="U598" s="38"/>
      <c r="V598" s="38"/>
      <c r="W598" s="38"/>
      <c r="X598" s="38"/>
      <c r="Y598" s="38"/>
      <c r="Z598" s="38"/>
      <c r="AA598" s="38"/>
      <c r="AB598" s="38"/>
      <c r="AC598" s="38"/>
      <c r="AD598" s="38"/>
      <c r="AE598" s="38"/>
      <c r="AT598" s="17" t="s">
        <v>150</v>
      </c>
      <c r="AU598" s="17" t="s">
        <v>86</v>
      </c>
    </row>
    <row r="599" s="12" customFormat="1" ht="22.8" customHeight="1">
      <c r="A599" s="12"/>
      <c r="B599" s="188"/>
      <c r="C599" s="189"/>
      <c r="D599" s="190" t="s">
        <v>75</v>
      </c>
      <c r="E599" s="202" t="s">
        <v>1118</v>
      </c>
      <c r="F599" s="202" t="s">
        <v>1119</v>
      </c>
      <c r="G599" s="189"/>
      <c r="H599" s="189"/>
      <c r="I599" s="192"/>
      <c r="J599" s="203">
        <f>BK599</f>
        <v>0</v>
      </c>
      <c r="K599" s="189"/>
      <c r="L599" s="194"/>
      <c r="M599" s="195"/>
      <c r="N599" s="196"/>
      <c r="O599" s="196"/>
      <c r="P599" s="197">
        <f>SUM(P600:P605)</f>
        <v>0</v>
      </c>
      <c r="Q599" s="196"/>
      <c r="R599" s="197">
        <f>SUM(R600:R605)</f>
        <v>0</v>
      </c>
      <c r="S599" s="196"/>
      <c r="T599" s="198">
        <f>SUM(T600:T605)</f>
        <v>0</v>
      </c>
      <c r="U599" s="12"/>
      <c r="V599" s="12"/>
      <c r="W599" s="12"/>
      <c r="X599" s="12"/>
      <c r="Y599" s="12"/>
      <c r="Z599" s="12"/>
      <c r="AA599" s="12"/>
      <c r="AB599" s="12"/>
      <c r="AC599" s="12"/>
      <c r="AD599" s="12"/>
      <c r="AE599" s="12"/>
      <c r="AR599" s="199" t="s">
        <v>171</v>
      </c>
      <c r="AT599" s="200" t="s">
        <v>75</v>
      </c>
      <c r="AU599" s="200" t="s">
        <v>84</v>
      </c>
      <c r="AY599" s="199" t="s">
        <v>138</v>
      </c>
      <c r="BK599" s="201">
        <f>SUM(BK600:BK605)</f>
        <v>0</v>
      </c>
    </row>
    <row r="600" s="2" customFormat="1" ht="16.5" customHeight="1">
      <c r="A600" s="38"/>
      <c r="B600" s="39"/>
      <c r="C600" s="204" t="s">
        <v>1120</v>
      </c>
      <c r="D600" s="204" t="s">
        <v>141</v>
      </c>
      <c r="E600" s="205" t="s">
        <v>1121</v>
      </c>
      <c r="F600" s="206" t="s">
        <v>1119</v>
      </c>
      <c r="G600" s="207" t="s">
        <v>327</v>
      </c>
      <c r="H600" s="208">
        <v>1</v>
      </c>
      <c r="I600" s="209"/>
      <c r="J600" s="210">
        <f>ROUND(I600*H600,2)</f>
        <v>0</v>
      </c>
      <c r="K600" s="206" t="s">
        <v>145</v>
      </c>
      <c r="L600" s="44"/>
      <c r="M600" s="211" t="s">
        <v>19</v>
      </c>
      <c r="N600" s="212" t="s">
        <v>47</v>
      </c>
      <c r="O600" s="84"/>
      <c r="P600" s="213">
        <f>O600*H600</f>
        <v>0</v>
      </c>
      <c r="Q600" s="213">
        <v>0</v>
      </c>
      <c r="R600" s="213">
        <f>Q600*H600</f>
        <v>0</v>
      </c>
      <c r="S600" s="213">
        <v>0</v>
      </c>
      <c r="T600" s="214">
        <f>S600*H600</f>
        <v>0</v>
      </c>
      <c r="U600" s="38"/>
      <c r="V600" s="38"/>
      <c r="W600" s="38"/>
      <c r="X600" s="38"/>
      <c r="Y600" s="38"/>
      <c r="Z600" s="38"/>
      <c r="AA600" s="38"/>
      <c r="AB600" s="38"/>
      <c r="AC600" s="38"/>
      <c r="AD600" s="38"/>
      <c r="AE600" s="38"/>
      <c r="AR600" s="215" t="s">
        <v>1110</v>
      </c>
      <c r="AT600" s="215" t="s">
        <v>141</v>
      </c>
      <c r="AU600" s="215" t="s">
        <v>86</v>
      </c>
      <c r="AY600" s="17" t="s">
        <v>138</v>
      </c>
      <c r="BE600" s="216">
        <f>IF(N600="základní",J600,0)</f>
        <v>0</v>
      </c>
      <c r="BF600" s="216">
        <f>IF(N600="snížená",J600,0)</f>
        <v>0</v>
      </c>
      <c r="BG600" s="216">
        <f>IF(N600="zákl. přenesená",J600,0)</f>
        <v>0</v>
      </c>
      <c r="BH600" s="216">
        <f>IF(N600="sníž. přenesená",J600,0)</f>
        <v>0</v>
      </c>
      <c r="BI600" s="216">
        <f>IF(N600="nulová",J600,0)</f>
        <v>0</v>
      </c>
      <c r="BJ600" s="17" t="s">
        <v>84</v>
      </c>
      <c r="BK600" s="216">
        <f>ROUND(I600*H600,2)</f>
        <v>0</v>
      </c>
      <c r="BL600" s="17" t="s">
        <v>1110</v>
      </c>
      <c r="BM600" s="215" t="s">
        <v>1122</v>
      </c>
    </row>
    <row r="601" s="2" customFormat="1">
      <c r="A601" s="38"/>
      <c r="B601" s="39"/>
      <c r="C601" s="40"/>
      <c r="D601" s="217" t="s">
        <v>148</v>
      </c>
      <c r="E601" s="40"/>
      <c r="F601" s="218" t="s">
        <v>1119</v>
      </c>
      <c r="G601" s="40"/>
      <c r="H601" s="40"/>
      <c r="I601" s="219"/>
      <c r="J601" s="40"/>
      <c r="K601" s="40"/>
      <c r="L601" s="44"/>
      <c r="M601" s="220"/>
      <c r="N601" s="221"/>
      <c r="O601" s="84"/>
      <c r="P601" s="84"/>
      <c r="Q601" s="84"/>
      <c r="R601" s="84"/>
      <c r="S601" s="84"/>
      <c r="T601" s="85"/>
      <c r="U601" s="38"/>
      <c r="V601" s="38"/>
      <c r="W601" s="38"/>
      <c r="X601" s="38"/>
      <c r="Y601" s="38"/>
      <c r="Z601" s="38"/>
      <c r="AA601" s="38"/>
      <c r="AB601" s="38"/>
      <c r="AC601" s="38"/>
      <c r="AD601" s="38"/>
      <c r="AE601" s="38"/>
      <c r="AT601" s="17" t="s">
        <v>148</v>
      </c>
      <c r="AU601" s="17" t="s">
        <v>86</v>
      </c>
    </row>
    <row r="602" s="2" customFormat="1">
      <c r="A602" s="38"/>
      <c r="B602" s="39"/>
      <c r="C602" s="40"/>
      <c r="D602" s="222" t="s">
        <v>150</v>
      </c>
      <c r="E602" s="40"/>
      <c r="F602" s="223" t="s">
        <v>1123</v>
      </c>
      <c r="G602" s="40"/>
      <c r="H602" s="40"/>
      <c r="I602" s="219"/>
      <c r="J602" s="40"/>
      <c r="K602" s="40"/>
      <c r="L602" s="44"/>
      <c r="M602" s="220"/>
      <c r="N602" s="221"/>
      <c r="O602" s="84"/>
      <c r="P602" s="84"/>
      <c r="Q602" s="84"/>
      <c r="R602" s="84"/>
      <c r="S602" s="84"/>
      <c r="T602" s="85"/>
      <c r="U602" s="38"/>
      <c r="V602" s="38"/>
      <c r="W602" s="38"/>
      <c r="X602" s="38"/>
      <c r="Y602" s="38"/>
      <c r="Z602" s="38"/>
      <c r="AA602" s="38"/>
      <c r="AB602" s="38"/>
      <c r="AC602" s="38"/>
      <c r="AD602" s="38"/>
      <c r="AE602" s="38"/>
      <c r="AT602" s="17" t="s">
        <v>150</v>
      </c>
      <c r="AU602" s="17" t="s">
        <v>86</v>
      </c>
    </row>
    <row r="603" s="2" customFormat="1" ht="16.5" customHeight="1">
      <c r="A603" s="38"/>
      <c r="B603" s="39"/>
      <c r="C603" s="204" t="s">
        <v>1124</v>
      </c>
      <c r="D603" s="204" t="s">
        <v>141</v>
      </c>
      <c r="E603" s="205" t="s">
        <v>1125</v>
      </c>
      <c r="F603" s="206" t="s">
        <v>1126</v>
      </c>
      <c r="G603" s="207" t="s">
        <v>327</v>
      </c>
      <c r="H603" s="208">
        <v>1</v>
      </c>
      <c r="I603" s="209"/>
      <c r="J603" s="210">
        <f>ROUND(I603*H603,2)</f>
        <v>0</v>
      </c>
      <c r="K603" s="206" t="s">
        <v>145</v>
      </c>
      <c r="L603" s="44"/>
      <c r="M603" s="211" t="s">
        <v>19</v>
      </c>
      <c r="N603" s="212" t="s">
        <v>47</v>
      </c>
      <c r="O603" s="84"/>
      <c r="P603" s="213">
        <f>O603*H603</f>
        <v>0</v>
      </c>
      <c r="Q603" s="213">
        <v>0</v>
      </c>
      <c r="R603" s="213">
        <f>Q603*H603</f>
        <v>0</v>
      </c>
      <c r="S603" s="213">
        <v>0</v>
      </c>
      <c r="T603" s="214">
        <f>S603*H603</f>
        <v>0</v>
      </c>
      <c r="U603" s="38"/>
      <c r="V603" s="38"/>
      <c r="W603" s="38"/>
      <c r="X603" s="38"/>
      <c r="Y603" s="38"/>
      <c r="Z603" s="38"/>
      <c r="AA603" s="38"/>
      <c r="AB603" s="38"/>
      <c r="AC603" s="38"/>
      <c r="AD603" s="38"/>
      <c r="AE603" s="38"/>
      <c r="AR603" s="215" t="s">
        <v>1110</v>
      </c>
      <c r="AT603" s="215" t="s">
        <v>141</v>
      </c>
      <c r="AU603" s="215" t="s">
        <v>86</v>
      </c>
      <c r="AY603" s="17" t="s">
        <v>138</v>
      </c>
      <c r="BE603" s="216">
        <f>IF(N603="základní",J603,0)</f>
        <v>0</v>
      </c>
      <c r="BF603" s="216">
        <f>IF(N603="snížená",J603,0)</f>
        <v>0</v>
      </c>
      <c r="BG603" s="216">
        <f>IF(N603="zákl. přenesená",J603,0)</f>
        <v>0</v>
      </c>
      <c r="BH603" s="216">
        <f>IF(N603="sníž. přenesená",J603,0)</f>
        <v>0</v>
      </c>
      <c r="BI603" s="216">
        <f>IF(N603="nulová",J603,0)</f>
        <v>0</v>
      </c>
      <c r="BJ603" s="17" t="s">
        <v>84</v>
      </c>
      <c r="BK603" s="216">
        <f>ROUND(I603*H603,2)</f>
        <v>0</v>
      </c>
      <c r="BL603" s="17" t="s">
        <v>1110</v>
      </c>
      <c r="BM603" s="215" t="s">
        <v>1127</v>
      </c>
    </row>
    <row r="604" s="2" customFormat="1">
      <c r="A604" s="38"/>
      <c r="B604" s="39"/>
      <c r="C604" s="40"/>
      <c r="D604" s="217" t="s">
        <v>148</v>
      </c>
      <c r="E604" s="40"/>
      <c r="F604" s="218" t="s">
        <v>1126</v>
      </c>
      <c r="G604" s="40"/>
      <c r="H604" s="40"/>
      <c r="I604" s="219"/>
      <c r="J604" s="40"/>
      <c r="K604" s="40"/>
      <c r="L604" s="44"/>
      <c r="M604" s="220"/>
      <c r="N604" s="221"/>
      <c r="O604" s="84"/>
      <c r="P604" s="84"/>
      <c r="Q604" s="84"/>
      <c r="R604" s="84"/>
      <c r="S604" s="84"/>
      <c r="T604" s="85"/>
      <c r="U604" s="38"/>
      <c r="V604" s="38"/>
      <c r="W604" s="38"/>
      <c r="X604" s="38"/>
      <c r="Y604" s="38"/>
      <c r="Z604" s="38"/>
      <c r="AA604" s="38"/>
      <c r="AB604" s="38"/>
      <c r="AC604" s="38"/>
      <c r="AD604" s="38"/>
      <c r="AE604" s="38"/>
      <c r="AT604" s="17" t="s">
        <v>148</v>
      </c>
      <c r="AU604" s="17" t="s">
        <v>86</v>
      </c>
    </row>
    <row r="605" s="2" customFormat="1">
      <c r="A605" s="38"/>
      <c r="B605" s="39"/>
      <c r="C605" s="40"/>
      <c r="D605" s="222" t="s">
        <v>150</v>
      </c>
      <c r="E605" s="40"/>
      <c r="F605" s="223" t="s">
        <v>1128</v>
      </c>
      <c r="G605" s="40"/>
      <c r="H605" s="40"/>
      <c r="I605" s="219"/>
      <c r="J605" s="40"/>
      <c r="K605" s="40"/>
      <c r="L605" s="44"/>
      <c r="M605" s="220"/>
      <c r="N605" s="221"/>
      <c r="O605" s="84"/>
      <c r="P605" s="84"/>
      <c r="Q605" s="84"/>
      <c r="R605" s="84"/>
      <c r="S605" s="84"/>
      <c r="T605" s="85"/>
      <c r="U605" s="38"/>
      <c r="V605" s="38"/>
      <c r="W605" s="38"/>
      <c r="X605" s="38"/>
      <c r="Y605" s="38"/>
      <c r="Z605" s="38"/>
      <c r="AA605" s="38"/>
      <c r="AB605" s="38"/>
      <c r="AC605" s="38"/>
      <c r="AD605" s="38"/>
      <c r="AE605" s="38"/>
      <c r="AT605" s="17" t="s">
        <v>150</v>
      </c>
      <c r="AU605" s="17" t="s">
        <v>86</v>
      </c>
    </row>
    <row r="606" s="12" customFormat="1" ht="22.8" customHeight="1">
      <c r="A606" s="12"/>
      <c r="B606" s="188"/>
      <c r="C606" s="189"/>
      <c r="D606" s="190" t="s">
        <v>75</v>
      </c>
      <c r="E606" s="202" t="s">
        <v>1129</v>
      </c>
      <c r="F606" s="202" t="s">
        <v>1130</v>
      </c>
      <c r="G606" s="189"/>
      <c r="H606" s="189"/>
      <c r="I606" s="192"/>
      <c r="J606" s="203">
        <f>BK606</f>
        <v>0</v>
      </c>
      <c r="K606" s="189"/>
      <c r="L606" s="194"/>
      <c r="M606" s="195"/>
      <c r="N606" s="196"/>
      <c r="O606" s="196"/>
      <c r="P606" s="197">
        <f>SUM(P607:P609)</f>
        <v>0</v>
      </c>
      <c r="Q606" s="196"/>
      <c r="R606" s="197">
        <f>SUM(R607:R609)</f>
        <v>0</v>
      </c>
      <c r="S606" s="196"/>
      <c r="T606" s="198">
        <f>SUM(T607:T609)</f>
        <v>0</v>
      </c>
      <c r="U606" s="12"/>
      <c r="V606" s="12"/>
      <c r="W606" s="12"/>
      <c r="X606" s="12"/>
      <c r="Y606" s="12"/>
      <c r="Z606" s="12"/>
      <c r="AA606" s="12"/>
      <c r="AB606" s="12"/>
      <c r="AC606" s="12"/>
      <c r="AD606" s="12"/>
      <c r="AE606" s="12"/>
      <c r="AR606" s="199" t="s">
        <v>171</v>
      </c>
      <c r="AT606" s="200" t="s">
        <v>75</v>
      </c>
      <c r="AU606" s="200" t="s">
        <v>84</v>
      </c>
      <c r="AY606" s="199" t="s">
        <v>138</v>
      </c>
      <c r="BK606" s="201">
        <f>SUM(BK607:BK609)</f>
        <v>0</v>
      </c>
    </row>
    <row r="607" s="2" customFormat="1" ht="16.5" customHeight="1">
      <c r="A607" s="38"/>
      <c r="B607" s="39"/>
      <c r="C607" s="204" t="s">
        <v>1131</v>
      </c>
      <c r="D607" s="204" t="s">
        <v>141</v>
      </c>
      <c r="E607" s="205" t="s">
        <v>1132</v>
      </c>
      <c r="F607" s="206" t="s">
        <v>1130</v>
      </c>
      <c r="G607" s="207" t="s">
        <v>327</v>
      </c>
      <c r="H607" s="208">
        <v>1</v>
      </c>
      <c r="I607" s="209"/>
      <c r="J607" s="210">
        <f>ROUND(I607*H607,2)</f>
        <v>0</v>
      </c>
      <c r="K607" s="206" t="s">
        <v>145</v>
      </c>
      <c r="L607" s="44"/>
      <c r="M607" s="211" t="s">
        <v>19</v>
      </c>
      <c r="N607" s="212" t="s">
        <v>47</v>
      </c>
      <c r="O607" s="84"/>
      <c r="P607" s="213">
        <f>O607*H607</f>
        <v>0</v>
      </c>
      <c r="Q607" s="213">
        <v>0</v>
      </c>
      <c r="R607" s="213">
        <f>Q607*H607</f>
        <v>0</v>
      </c>
      <c r="S607" s="213">
        <v>0</v>
      </c>
      <c r="T607" s="214">
        <f>S607*H607</f>
        <v>0</v>
      </c>
      <c r="U607" s="38"/>
      <c r="V607" s="38"/>
      <c r="W607" s="38"/>
      <c r="X607" s="38"/>
      <c r="Y607" s="38"/>
      <c r="Z607" s="38"/>
      <c r="AA607" s="38"/>
      <c r="AB607" s="38"/>
      <c r="AC607" s="38"/>
      <c r="AD607" s="38"/>
      <c r="AE607" s="38"/>
      <c r="AR607" s="215" t="s">
        <v>1110</v>
      </c>
      <c r="AT607" s="215" t="s">
        <v>141</v>
      </c>
      <c r="AU607" s="215" t="s">
        <v>86</v>
      </c>
      <c r="AY607" s="17" t="s">
        <v>138</v>
      </c>
      <c r="BE607" s="216">
        <f>IF(N607="základní",J607,0)</f>
        <v>0</v>
      </c>
      <c r="BF607" s="216">
        <f>IF(N607="snížená",J607,0)</f>
        <v>0</v>
      </c>
      <c r="BG607" s="216">
        <f>IF(N607="zákl. přenesená",J607,0)</f>
        <v>0</v>
      </c>
      <c r="BH607" s="216">
        <f>IF(N607="sníž. přenesená",J607,0)</f>
        <v>0</v>
      </c>
      <c r="BI607" s="216">
        <f>IF(N607="nulová",J607,0)</f>
        <v>0</v>
      </c>
      <c r="BJ607" s="17" t="s">
        <v>84</v>
      </c>
      <c r="BK607" s="216">
        <f>ROUND(I607*H607,2)</f>
        <v>0</v>
      </c>
      <c r="BL607" s="17" t="s">
        <v>1110</v>
      </c>
      <c r="BM607" s="215" t="s">
        <v>1133</v>
      </c>
    </row>
    <row r="608" s="2" customFormat="1">
      <c r="A608" s="38"/>
      <c r="B608" s="39"/>
      <c r="C608" s="40"/>
      <c r="D608" s="217" t="s">
        <v>148</v>
      </c>
      <c r="E608" s="40"/>
      <c r="F608" s="218" t="s">
        <v>1130</v>
      </c>
      <c r="G608" s="40"/>
      <c r="H608" s="40"/>
      <c r="I608" s="219"/>
      <c r="J608" s="40"/>
      <c r="K608" s="40"/>
      <c r="L608" s="44"/>
      <c r="M608" s="220"/>
      <c r="N608" s="221"/>
      <c r="O608" s="84"/>
      <c r="P608" s="84"/>
      <c r="Q608" s="84"/>
      <c r="R608" s="84"/>
      <c r="S608" s="84"/>
      <c r="T608" s="85"/>
      <c r="U608" s="38"/>
      <c r="V608" s="38"/>
      <c r="W608" s="38"/>
      <c r="X608" s="38"/>
      <c r="Y608" s="38"/>
      <c r="Z608" s="38"/>
      <c r="AA608" s="38"/>
      <c r="AB608" s="38"/>
      <c r="AC608" s="38"/>
      <c r="AD608" s="38"/>
      <c r="AE608" s="38"/>
      <c r="AT608" s="17" t="s">
        <v>148</v>
      </c>
      <c r="AU608" s="17" t="s">
        <v>86</v>
      </c>
    </row>
    <row r="609" s="2" customFormat="1">
      <c r="A609" s="38"/>
      <c r="B609" s="39"/>
      <c r="C609" s="40"/>
      <c r="D609" s="222" t="s">
        <v>150</v>
      </c>
      <c r="E609" s="40"/>
      <c r="F609" s="223" t="s">
        <v>1134</v>
      </c>
      <c r="G609" s="40"/>
      <c r="H609" s="40"/>
      <c r="I609" s="219"/>
      <c r="J609" s="40"/>
      <c r="K609" s="40"/>
      <c r="L609" s="44"/>
      <c r="M609" s="246"/>
      <c r="N609" s="247"/>
      <c r="O609" s="248"/>
      <c r="P609" s="248"/>
      <c r="Q609" s="248"/>
      <c r="R609" s="248"/>
      <c r="S609" s="248"/>
      <c r="T609" s="249"/>
      <c r="U609" s="38"/>
      <c r="V609" s="38"/>
      <c r="W609" s="38"/>
      <c r="X609" s="38"/>
      <c r="Y609" s="38"/>
      <c r="Z609" s="38"/>
      <c r="AA609" s="38"/>
      <c r="AB609" s="38"/>
      <c r="AC609" s="38"/>
      <c r="AD609" s="38"/>
      <c r="AE609" s="38"/>
      <c r="AT609" s="17" t="s">
        <v>150</v>
      </c>
      <c r="AU609" s="17" t="s">
        <v>86</v>
      </c>
    </row>
    <row r="610" s="2" customFormat="1" ht="6.96" customHeight="1">
      <c r="A610" s="38"/>
      <c r="B610" s="59"/>
      <c r="C610" s="60"/>
      <c r="D610" s="60"/>
      <c r="E610" s="60"/>
      <c r="F610" s="60"/>
      <c r="G610" s="60"/>
      <c r="H610" s="60"/>
      <c r="I610" s="60"/>
      <c r="J610" s="60"/>
      <c r="K610" s="60"/>
      <c r="L610" s="44"/>
      <c r="M610" s="38"/>
      <c r="O610" s="38"/>
      <c r="P610" s="38"/>
      <c r="Q610" s="38"/>
      <c r="R610" s="38"/>
      <c r="S610" s="38"/>
      <c r="T610" s="38"/>
      <c r="U610" s="38"/>
      <c r="V610" s="38"/>
      <c r="W610" s="38"/>
      <c r="X610" s="38"/>
      <c r="Y610" s="38"/>
      <c r="Z610" s="38"/>
      <c r="AA610" s="38"/>
      <c r="AB610" s="38"/>
      <c r="AC610" s="38"/>
      <c r="AD610" s="38"/>
      <c r="AE610" s="38"/>
    </row>
  </sheetData>
  <sheetProtection sheet="1" autoFilter="0" formatColumns="0" formatRows="0" objects="1" scenarios="1" spinCount="100000" saltValue="qkQELxQiR2axWmq3HElXDWuBzL1lqA0tBAgN4Niw5t+NvCIu4KfSFswRnht5fWix1U4n/HuZbHFLxwibJE+l0Q==" hashValue="cJhVSOHdWnFlv6ga4/wOksVd8i2idfC7N8FIuNnJcZE7Xg8Sm/o06k1JQGlip41oufMkpiVz3p9PnOZDi1JB9Q==" algorithmName="SHA-512" password="CC35"/>
  <autoFilter ref="C104:K609"/>
  <mergeCells count="9">
    <mergeCell ref="E7:H7"/>
    <mergeCell ref="E9:H9"/>
    <mergeCell ref="E18:H18"/>
    <mergeCell ref="E27:H27"/>
    <mergeCell ref="E48:H48"/>
    <mergeCell ref="E50:H50"/>
    <mergeCell ref="E95:H95"/>
    <mergeCell ref="E97:H97"/>
    <mergeCell ref="L2:V2"/>
  </mergeCells>
  <hyperlinks>
    <hyperlink ref="F110" r:id="rId1" display="https://podminky.urs.cz/item/CS_URS_2023_02/342272215"/>
    <hyperlink ref="F114" r:id="rId2" display="https://podminky.urs.cz/item/CS_URS_2023_02/612131101"/>
    <hyperlink ref="F118" r:id="rId3" display="https://podminky.urs.cz/item/CS_URS_2023_02/612135002"/>
    <hyperlink ref="F121" r:id="rId4" display="https://podminky.urs.cz/item/CS_URS_2023_02/612135092"/>
    <hyperlink ref="F127" r:id="rId5" display="https://podminky.urs.cz/item/CS_URS_2023_02/612311131"/>
    <hyperlink ref="F131" r:id="rId6" display="https://podminky.urs.cz/item/CS_URS_2023_02/612315222"/>
    <hyperlink ref="F138" r:id="rId7" display="https://podminky.urs.cz/item/CS_URS_2023_02/619995001"/>
    <hyperlink ref="F141" r:id="rId8" display="https://podminky.urs.cz/item/CS_URS_2023_02/642942611"/>
    <hyperlink ref="F144" r:id="rId9" display="https://podminky.urs.cz/item/CS_URS_2023_02/642942721"/>
    <hyperlink ref="F148" r:id="rId10" display="https://podminky.urs.cz/item/CS_URS_2023_02/949101111"/>
    <hyperlink ref="F151" r:id="rId11" display="https://podminky.urs.cz/item/CS_URS_2023_02/965046111"/>
    <hyperlink ref="F154" r:id="rId12" display="https://podminky.urs.cz/item/CS_URS_2023_02/965046119"/>
    <hyperlink ref="F158" r:id="rId13" display="https://podminky.urs.cz/item/CS_URS_2023_02/978013191"/>
    <hyperlink ref="F162" r:id="rId14" display="https://podminky.urs.cz/item/CS_URS_2023_02/997013153"/>
    <hyperlink ref="F170" r:id="rId15" display="https://podminky.urs.cz/item/CS_URS_2023_02/997013631"/>
    <hyperlink ref="F177" r:id="rId16" display="https://podminky.urs.cz/item/CS_URS_2023_02/721210813"/>
    <hyperlink ref="F202" r:id="rId17" display="https://podminky.urs.cz/item/CS_URS_2023_02/725112022"/>
    <hyperlink ref="F207" r:id="rId18" display="https://podminky.urs.cz/item/CS_URS_2023_02/725211615"/>
    <hyperlink ref="F210" r:id="rId19" display="https://podminky.urs.cz/item/CS_URS_2023_02/725211616"/>
    <hyperlink ref="F237" r:id="rId20" display="https://podminky.urs.cz/item/CS_URS_2023_02/726111031.GBT"/>
    <hyperlink ref="F271" r:id="rId21" display="https://podminky.urs.cz/item/CS_URS_2023_02/735151475.KRD"/>
    <hyperlink ref="F274" r:id="rId22" display="https://podminky.urs.cz/item/CS_URS_2023_02/735151580.KRD"/>
    <hyperlink ref="F311" r:id="rId23" display="https://podminky.urs.cz/item/CS_URS_2023_02/741310003"/>
    <hyperlink ref="F316" r:id="rId24" display="https://podminky.urs.cz/item/CS_URS_2023_02/741310201"/>
    <hyperlink ref="F321" r:id="rId25" display="https://podminky.urs.cz/item/CS_URS_2023_02/741313032"/>
    <hyperlink ref="F326" r:id="rId26" display="https://podminky.urs.cz/item/CS_URS_2023_02/741321003"/>
    <hyperlink ref="F329" r:id="rId27" display="https://podminky.urs.cz/item/CS_URS_2023_02/741372112"/>
    <hyperlink ref="F334" r:id="rId28" display="https://podminky.urs.cz/item/CS_URS_2023_02/741372113"/>
    <hyperlink ref="F339" r:id="rId29" display="https://podminky.urs.cz/item/CS_URS_2023_02/741810002"/>
    <hyperlink ref="F342" r:id="rId30" display="https://podminky.urs.cz/item/CS_URS_2023_02/742110041"/>
    <hyperlink ref="F383" r:id="rId31" display="https://podminky.urs.cz/item/CS_URS_2023_02/763121413"/>
    <hyperlink ref="F390" r:id="rId32" display="https://podminky.urs.cz/item/CS_URS_2023_02/763135812"/>
    <hyperlink ref="F393" r:id="rId33" display="https://podminky.urs.cz/item/CS_URS_2023_02/998763302"/>
    <hyperlink ref="F396" r:id="rId34" display="https://podminky.urs.cz/item/CS_URS_2023_02/998763381"/>
    <hyperlink ref="F400" r:id="rId35" display="https://podminky.urs.cz/item/CS_URS_2023_02/766414241"/>
    <hyperlink ref="F406" r:id="rId36" display="https://podminky.urs.cz/item/CS_URS_2023_02/766662811"/>
    <hyperlink ref="F417" r:id="rId37" display="https://podminky.urs.cz/item/CS_URS_2023_02/766691914"/>
    <hyperlink ref="F420" r:id="rId38" display="https://podminky.urs.cz/item/CS_URS_2023_02/766695212"/>
    <hyperlink ref="F425" r:id="rId39" display="https://podminky.urs.cz/item/CS_URS_2023_02/766695233"/>
    <hyperlink ref="F430" r:id="rId40" display="https://podminky.urs.cz/item/CS_URS_2023_02/766811111"/>
    <hyperlink ref="F442" r:id="rId41" display="https://podminky.urs.cz/item/CS_URS_2023_02/766812840"/>
    <hyperlink ref="F446" r:id="rId42" display="https://podminky.urs.cz/item/CS_URS_2023_02/998766102"/>
    <hyperlink ref="F452" r:id="rId43" display="https://podminky.urs.cz/item/CS_URS_2023_02/771161011"/>
    <hyperlink ref="F457" r:id="rId44" display="https://podminky.urs.cz/item/CS_URS_2023_02/771571810"/>
    <hyperlink ref="F464" r:id="rId45" display="https://podminky.urs.cz/item/CS_URS_2023_02/771577114"/>
    <hyperlink ref="F467" r:id="rId46" display="https://podminky.urs.cz/item/CS_URS_2023_02/775141124"/>
    <hyperlink ref="F477" r:id="rId47" display="https://podminky.urs.cz/item/CS_URS_2023_02/776111116"/>
    <hyperlink ref="F480" r:id="rId48" display="https://podminky.urs.cz/item/CS_URS_2023_02/776111311"/>
    <hyperlink ref="F483" r:id="rId49" display="https://podminky.urs.cz/item/CS_URS_2023_02/776121112"/>
    <hyperlink ref="F486" r:id="rId50" display="https://podminky.urs.cz/item/CS_URS_2023_02/776141114"/>
    <hyperlink ref="F489" r:id="rId51" display="https://podminky.urs.cz/item/CS_URS_2023_02/776201812"/>
    <hyperlink ref="F492" r:id="rId52" display="https://podminky.urs.cz/item/CS_URS_2023_02/776231111"/>
    <hyperlink ref="F498" r:id="rId53" display="https://podminky.urs.cz/item/CS_URS_2023_02/776411224"/>
    <hyperlink ref="F501" r:id="rId54" display="https://podminky.urs.cz/item/CS_URS_2023_02/998776102"/>
    <hyperlink ref="F505" r:id="rId55" display="https://podminky.urs.cz/item/CS_URS_2023_02/781121011"/>
    <hyperlink ref="F512" r:id="rId56" display="https://podminky.urs.cz/item/CS_URS_2023_02/781151031"/>
    <hyperlink ref="F515" r:id="rId57" display="https://podminky.urs.cz/item/CS_URS_2023_02/781151041"/>
    <hyperlink ref="F519" r:id="rId58" display="https://podminky.urs.cz/item/CS_URS_2023_02/781471810"/>
    <hyperlink ref="F522" r:id="rId59" display="https://podminky.urs.cz/item/CS_URS_2023_02/781474113"/>
    <hyperlink ref="F528" r:id="rId60" display="https://podminky.urs.cz/item/CS_URS_2023_02/781477114"/>
    <hyperlink ref="F531" r:id="rId61" display="https://podminky.urs.cz/item/CS_URS_2023_02/781494511"/>
    <hyperlink ref="F534" r:id="rId62" display="https://podminky.urs.cz/item/CS_URS_2023_02/781495115"/>
    <hyperlink ref="F538" r:id="rId63" display="https://podminky.urs.cz/item/CS_URS_2023_02/783301303"/>
    <hyperlink ref="F541" r:id="rId64" display="https://podminky.urs.cz/item/CS_URS_2023_02/783301401"/>
    <hyperlink ref="F544" r:id="rId65" display="https://podminky.urs.cz/item/CS_URS_2023_02/783314101"/>
    <hyperlink ref="F547" r:id="rId66" display="https://podminky.urs.cz/item/CS_URS_2023_02/783315101"/>
    <hyperlink ref="F550" r:id="rId67" display="https://podminky.urs.cz/item/CS_URS_2023_02/783317101"/>
    <hyperlink ref="F553" r:id="rId68" display="https://podminky.urs.cz/item/CS_URS_2023_02/783343101"/>
    <hyperlink ref="F557" r:id="rId69" display="https://podminky.urs.cz/item/CS_URS_2023_02/784171101"/>
    <hyperlink ref="F562" r:id="rId70" display="https://podminky.urs.cz/item/CS_URS_2023_02/784171111"/>
    <hyperlink ref="F567" r:id="rId71" display="https://podminky.urs.cz/item/CS_URS_2023_02/784171121"/>
    <hyperlink ref="F572" r:id="rId72" display="https://podminky.urs.cz/item/CS_URS_2023_02/784181101"/>
    <hyperlink ref="F575" r:id="rId73" display="https://podminky.urs.cz/item/CS_URS_2023_02/784211101"/>
    <hyperlink ref="F579" r:id="rId74" display="https://podminky.urs.cz/item/CS_URS_2023_02/786624111"/>
    <hyperlink ref="F584" r:id="rId75" display="https://podminky.urs.cz/item/CS_URS_2023_02/786681001"/>
    <hyperlink ref="F588" r:id="rId76" display="https://podminky.urs.cz/item/CS_URS_2023_02/HZS1302"/>
    <hyperlink ref="F595" r:id="rId77" display="https://podminky.urs.cz/item/CS_URS_2023_02/020001000"/>
    <hyperlink ref="F598" r:id="rId78" display="https://podminky.urs.cz/item/CS_URS_2023_02/022002000"/>
    <hyperlink ref="F602" r:id="rId79" display="https://podminky.urs.cz/item/CS_URS_2023_02/040001000"/>
    <hyperlink ref="F605" r:id="rId80" display="https://podminky.urs.cz/item/CS_URS_2023_02/045002000"/>
    <hyperlink ref="F609" r:id="rId81" display="https://podminky.urs.cz/item/CS_URS_2023_02/070001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82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86</v>
      </c>
    </row>
    <row r="4" s="1" customFormat="1" ht="24.96" customHeight="1">
      <c r="B4" s="20"/>
      <c r="D4" s="130" t="s">
        <v>90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Centrum Paliativní péče - (Stavba) Zasedací místnost, WC, Konzultační místnost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91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1135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10. 9. 2023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27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28</v>
      </c>
      <c r="F15" s="38"/>
      <c r="G15" s="38"/>
      <c r="H15" s="38"/>
      <c r="I15" s="132" t="s">
        <v>29</v>
      </c>
      <c r="J15" s="136" t="s">
        <v>30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31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29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33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29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36</v>
      </c>
      <c r="E23" s="38"/>
      <c r="F23" s="38"/>
      <c r="G23" s="38"/>
      <c r="H23" s="38"/>
      <c r="I23" s="132" t="s">
        <v>26</v>
      </c>
      <c r="J23" s="136" t="s">
        <v>37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38</v>
      </c>
      <c r="F24" s="38"/>
      <c r="G24" s="38"/>
      <c r="H24" s="38"/>
      <c r="I24" s="132" t="s">
        <v>29</v>
      </c>
      <c r="J24" s="136" t="s">
        <v>39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40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42</v>
      </c>
      <c r="E30" s="38"/>
      <c r="F30" s="38"/>
      <c r="G30" s="38"/>
      <c r="H30" s="38"/>
      <c r="I30" s="38"/>
      <c r="J30" s="144">
        <f>ROUND(J85,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44</v>
      </c>
      <c r="G32" s="38"/>
      <c r="H32" s="38"/>
      <c r="I32" s="145" t="s">
        <v>43</v>
      </c>
      <c r="J32" s="145" t="s">
        <v>45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46</v>
      </c>
      <c r="E33" s="132" t="s">
        <v>47</v>
      </c>
      <c r="F33" s="147">
        <f>ROUND((SUM(BE85:BE144)),  2)</f>
        <v>0</v>
      </c>
      <c r="G33" s="38"/>
      <c r="H33" s="38"/>
      <c r="I33" s="148">
        <v>0.20999999999999999</v>
      </c>
      <c r="J33" s="147">
        <f>ROUND(((SUM(BE85:BE144))*I33),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48</v>
      </c>
      <c r="F34" s="147">
        <f>ROUND((SUM(BF85:BF144)),  2)</f>
        <v>0</v>
      </c>
      <c r="G34" s="38"/>
      <c r="H34" s="38"/>
      <c r="I34" s="148">
        <v>0.12</v>
      </c>
      <c r="J34" s="147">
        <f>ROUND(((SUM(BF85:BF144))*I34),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49</v>
      </c>
      <c r="F35" s="147">
        <f>ROUND((SUM(BG85:BG144)),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50</v>
      </c>
      <c r="F36" s="147">
        <f>ROUND((SUM(BH85:BH144)),  2)</f>
        <v>0</v>
      </c>
      <c r="G36" s="38"/>
      <c r="H36" s="38"/>
      <c r="I36" s="148">
        <v>0.12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51</v>
      </c>
      <c r="F37" s="147">
        <f>ROUND((SUM(BI85:BI144)),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52</v>
      </c>
      <c r="E39" s="151"/>
      <c r="F39" s="151"/>
      <c r="G39" s="152" t="s">
        <v>53</v>
      </c>
      <c r="H39" s="153" t="s">
        <v>54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93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Centrum Paliativní péče - (Stavba) Zasedací místnost, WC, Konzultační místnost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91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02 - Konzultační místnost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Nemocnice Havířov</v>
      </c>
      <c r="G52" s="40"/>
      <c r="H52" s="40"/>
      <c r="I52" s="32" t="s">
        <v>23</v>
      </c>
      <c r="J52" s="72" t="str">
        <f>IF(J12="","",J12)</f>
        <v>10. 9. 2023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Nemocnice Havířov, p.o.</v>
      </c>
      <c r="G54" s="40"/>
      <c r="H54" s="40"/>
      <c r="I54" s="32" t="s">
        <v>33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31</v>
      </c>
      <c r="D55" s="40"/>
      <c r="E55" s="40"/>
      <c r="F55" s="27" t="str">
        <f>IF(E18="","",E18)</f>
        <v>Vyplň údaj</v>
      </c>
      <c r="G55" s="40"/>
      <c r="H55" s="40"/>
      <c r="I55" s="32" t="s">
        <v>36</v>
      </c>
      <c r="J55" s="36" t="str">
        <f>E24</f>
        <v>Amun Pro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94</v>
      </c>
      <c r="D57" s="162"/>
      <c r="E57" s="162"/>
      <c r="F57" s="162"/>
      <c r="G57" s="162"/>
      <c r="H57" s="162"/>
      <c r="I57" s="162"/>
      <c r="J57" s="163" t="s">
        <v>95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74</v>
      </c>
      <c r="D59" s="40"/>
      <c r="E59" s="40"/>
      <c r="F59" s="40"/>
      <c r="G59" s="40"/>
      <c r="H59" s="40"/>
      <c r="I59" s="40"/>
      <c r="J59" s="102">
        <f>J85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96</v>
      </c>
    </row>
    <row r="60" s="9" customFormat="1" ht="24.96" customHeight="1">
      <c r="A60" s="9"/>
      <c r="B60" s="165"/>
      <c r="C60" s="166"/>
      <c r="D60" s="167" t="s">
        <v>102</v>
      </c>
      <c r="E60" s="168"/>
      <c r="F60" s="168"/>
      <c r="G60" s="168"/>
      <c r="H60" s="168"/>
      <c r="I60" s="168"/>
      <c r="J60" s="169">
        <f>J86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105</v>
      </c>
      <c r="E61" s="174"/>
      <c r="F61" s="174"/>
      <c r="G61" s="174"/>
      <c r="H61" s="174"/>
      <c r="I61" s="174"/>
      <c r="J61" s="175">
        <f>J87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113</v>
      </c>
      <c r="E62" s="174"/>
      <c r="F62" s="174"/>
      <c r="G62" s="174"/>
      <c r="H62" s="174"/>
      <c r="I62" s="174"/>
      <c r="J62" s="175">
        <f>J98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1"/>
      <c r="C63" s="172"/>
      <c r="D63" s="173" t="s">
        <v>114</v>
      </c>
      <c r="E63" s="174"/>
      <c r="F63" s="174"/>
      <c r="G63" s="174"/>
      <c r="H63" s="174"/>
      <c r="I63" s="174"/>
      <c r="J63" s="175">
        <f>J105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1"/>
      <c r="C64" s="172"/>
      <c r="D64" s="173" t="s">
        <v>116</v>
      </c>
      <c r="E64" s="174"/>
      <c r="F64" s="174"/>
      <c r="G64" s="174"/>
      <c r="H64" s="174"/>
      <c r="I64" s="174"/>
      <c r="J64" s="175">
        <f>J125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1"/>
      <c r="C65" s="172"/>
      <c r="D65" s="173" t="s">
        <v>117</v>
      </c>
      <c r="E65" s="174"/>
      <c r="F65" s="174"/>
      <c r="G65" s="174"/>
      <c r="H65" s="174"/>
      <c r="I65" s="174"/>
      <c r="J65" s="175">
        <f>J138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38"/>
      <c r="B66" s="39"/>
      <c r="C66" s="40"/>
      <c r="D66" s="40"/>
      <c r="E66" s="40"/>
      <c r="F66" s="40"/>
      <c r="G66" s="40"/>
      <c r="H66" s="40"/>
      <c r="I66" s="40"/>
      <c r="J66" s="40"/>
      <c r="K66" s="40"/>
      <c r="L66" s="13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6.96" customHeight="1">
      <c r="A67" s="38"/>
      <c r="B67" s="59"/>
      <c r="C67" s="60"/>
      <c r="D67" s="60"/>
      <c r="E67" s="60"/>
      <c r="F67" s="60"/>
      <c r="G67" s="60"/>
      <c r="H67" s="60"/>
      <c r="I67" s="60"/>
      <c r="J67" s="60"/>
      <c r="K67" s="60"/>
      <c r="L67" s="13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71" s="2" customFormat="1" ht="6.96" customHeight="1">
      <c r="A71" s="38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24.96" customHeight="1">
      <c r="A72" s="38"/>
      <c r="B72" s="39"/>
      <c r="C72" s="23" t="s">
        <v>123</v>
      </c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39"/>
      <c r="C73" s="40"/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16</v>
      </c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6.5" customHeight="1">
      <c r="A75" s="38"/>
      <c r="B75" s="39"/>
      <c r="C75" s="40"/>
      <c r="D75" s="40"/>
      <c r="E75" s="160" t="str">
        <f>E7</f>
        <v>Centrum Paliativní péče - (Stavba) Zasedací místnost, WC, Konzultační místnost</v>
      </c>
      <c r="F75" s="32"/>
      <c r="G75" s="32"/>
      <c r="H75" s="32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91</v>
      </c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6.5" customHeight="1">
      <c r="A77" s="38"/>
      <c r="B77" s="39"/>
      <c r="C77" s="40"/>
      <c r="D77" s="40"/>
      <c r="E77" s="69" t="str">
        <f>E9</f>
        <v>02 - Konzultační místnost</v>
      </c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21</v>
      </c>
      <c r="D79" s="40"/>
      <c r="E79" s="40"/>
      <c r="F79" s="27" t="str">
        <f>F12</f>
        <v>Nemocnice Havířov</v>
      </c>
      <c r="G79" s="40"/>
      <c r="H79" s="40"/>
      <c r="I79" s="32" t="s">
        <v>23</v>
      </c>
      <c r="J79" s="72" t="str">
        <f>IF(J12="","",J12)</f>
        <v>10. 9. 2023</v>
      </c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5.15" customHeight="1">
      <c r="A81" s="38"/>
      <c r="B81" s="39"/>
      <c r="C81" s="32" t="s">
        <v>25</v>
      </c>
      <c r="D81" s="40"/>
      <c r="E81" s="40"/>
      <c r="F81" s="27" t="str">
        <f>E15</f>
        <v>Nemocnice Havířov, p.o.</v>
      </c>
      <c r="G81" s="40"/>
      <c r="H81" s="40"/>
      <c r="I81" s="32" t="s">
        <v>33</v>
      </c>
      <c r="J81" s="36" t="str">
        <f>E21</f>
        <v xml:space="preserve"> </v>
      </c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5.15" customHeight="1">
      <c r="A82" s="38"/>
      <c r="B82" s="39"/>
      <c r="C82" s="32" t="s">
        <v>31</v>
      </c>
      <c r="D82" s="40"/>
      <c r="E82" s="40"/>
      <c r="F82" s="27" t="str">
        <f>IF(E18="","",E18)</f>
        <v>Vyplň údaj</v>
      </c>
      <c r="G82" s="40"/>
      <c r="H82" s="40"/>
      <c r="I82" s="32" t="s">
        <v>36</v>
      </c>
      <c r="J82" s="36" t="str">
        <f>E24</f>
        <v>Amun Pro s.r.o.</v>
      </c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0.32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11" customFormat="1" ht="29.28" customHeight="1">
      <c r="A84" s="177"/>
      <c r="B84" s="178"/>
      <c r="C84" s="179" t="s">
        <v>124</v>
      </c>
      <c r="D84" s="180" t="s">
        <v>61</v>
      </c>
      <c r="E84" s="180" t="s">
        <v>57</v>
      </c>
      <c r="F84" s="180" t="s">
        <v>58</v>
      </c>
      <c r="G84" s="180" t="s">
        <v>125</v>
      </c>
      <c r="H84" s="180" t="s">
        <v>126</v>
      </c>
      <c r="I84" s="180" t="s">
        <v>127</v>
      </c>
      <c r="J84" s="180" t="s">
        <v>95</v>
      </c>
      <c r="K84" s="181" t="s">
        <v>128</v>
      </c>
      <c r="L84" s="182"/>
      <c r="M84" s="92" t="s">
        <v>19</v>
      </c>
      <c r="N84" s="93" t="s">
        <v>46</v>
      </c>
      <c r="O84" s="93" t="s">
        <v>129</v>
      </c>
      <c r="P84" s="93" t="s">
        <v>130</v>
      </c>
      <c r="Q84" s="93" t="s">
        <v>131</v>
      </c>
      <c r="R84" s="93" t="s">
        <v>132</v>
      </c>
      <c r="S84" s="93" t="s">
        <v>133</v>
      </c>
      <c r="T84" s="94" t="s">
        <v>134</v>
      </c>
      <c r="U84" s="177"/>
      <c r="V84" s="177"/>
      <c r="W84" s="177"/>
      <c r="X84" s="177"/>
      <c r="Y84" s="177"/>
      <c r="Z84" s="177"/>
      <c r="AA84" s="177"/>
      <c r="AB84" s="177"/>
      <c r="AC84" s="177"/>
      <c r="AD84" s="177"/>
      <c r="AE84" s="177"/>
    </row>
    <row r="85" s="2" customFormat="1" ht="22.8" customHeight="1">
      <c r="A85" s="38"/>
      <c r="B85" s="39"/>
      <c r="C85" s="99" t="s">
        <v>135</v>
      </c>
      <c r="D85" s="40"/>
      <c r="E85" s="40"/>
      <c r="F85" s="40"/>
      <c r="G85" s="40"/>
      <c r="H85" s="40"/>
      <c r="I85" s="40"/>
      <c r="J85" s="183">
        <f>BK85</f>
        <v>0</v>
      </c>
      <c r="K85" s="40"/>
      <c r="L85" s="44"/>
      <c r="M85" s="95"/>
      <c r="N85" s="184"/>
      <c r="O85" s="96"/>
      <c r="P85" s="185">
        <f>P86</f>
        <v>0</v>
      </c>
      <c r="Q85" s="96"/>
      <c r="R85" s="185">
        <f>R86</f>
        <v>0.1869383</v>
      </c>
      <c r="S85" s="96"/>
      <c r="T85" s="186">
        <f>T86</f>
        <v>0.019460000000000002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7" t="s">
        <v>75</v>
      </c>
      <c r="AU85" s="17" t="s">
        <v>96</v>
      </c>
      <c r="BK85" s="187">
        <f>BK86</f>
        <v>0</v>
      </c>
    </row>
    <row r="86" s="12" customFormat="1" ht="25.92" customHeight="1">
      <c r="A86" s="12"/>
      <c r="B86" s="188"/>
      <c r="C86" s="189"/>
      <c r="D86" s="190" t="s">
        <v>75</v>
      </c>
      <c r="E86" s="191" t="s">
        <v>265</v>
      </c>
      <c r="F86" s="191" t="s">
        <v>266</v>
      </c>
      <c r="G86" s="189"/>
      <c r="H86" s="189"/>
      <c r="I86" s="192"/>
      <c r="J86" s="193">
        <f>BK86</f>
        <v>0</v>
      </c>
      <c r="K86" s="189"/>
      <c r="L86" s="194"/>
      <c r="M86" s="195"/>
      <c r="N86" s="196"/>
      <c r="O86" s="196"/>
      <c r="P86" s="197">
        <f>P87+P98+P105+P125+P138</f>
        <v>0</v>
      </c>
      <c r="Q86" s="196"/>
      <c r="R86" s="197">
        <f>R87+R98+R105+R125+R138</f>
        <v>0.1869383</v>
      </c>
      <c r="S86" s="196"/>
      <c r="T86" s="198">
        <f>T87+T98+T105+T125+T138</f>
        <v>0.019460000000000002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99" t="s">
        <v>86</v>
      </c>
      <c r="AT86" s="200" t="s">
        <v>75</v>
      </c>
      <c r="AU86" s="200" t="s">
        <v>76</v>
      </c>
      <c r="AY86" s="199" t="s">
        <v>138</v>
      </c>
      <c r="BK86" s="201">
        <f>BK87+BK98+BK105+BK125+BK138</f>
        <v>0</v>
      </c>
    </row>
    <row r="87" s="12" customFormat="1" ht="22.8" customHeight="1">
      <c r="A87" s="12"/>
      <c r="B87" s="188"/>
      <c r="C87" s="189"/>
      <c r="D87" s="190" t="s">
        <v>75</v>
      </c>
      <c r="E87" s="202" t="s">
        <v>322</v>
      </c>
      <c r="F87" s="202" t="s">
        <v>323</v>
      </c>
      <c r="G87" s="189"/>
      <c r="H87" s="189"/>
      <c r="I87" s="192"/>
      <c r="J87" s="203">
        <f>BK87</f>
        <v>0</v>
      </c>
      <c r="K87" s="189"/>
      <c r="L87" s="194"/>
      <c r="M87" s="195"/>
      <c r="N87" s="196"/>
      <c r="O87" s="196"/>
      <c r="P87" s="197">
        <f>SUM(P88:P97)</f>
        <v>0</v>
      </c>
      <c r="Q87" s="196"/>
      <c r="R87" s="197">
        <f>SUM(R88:R97)</f>
        <v>0.017010000000000001</v>
      </c>
      <c r="S87" s="196"/>
      <c r="T87" s="198">
        <f>SUM(T88:T97)</f>
        <v>0.019460000000000002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199" t="s">
        <v>86</v>
      </c>
      <c r="AT87" s="200" t="s">
        <v>75</v>
      </c>
      <c r="AU87" s="200" t="s">
        <v>84</v>
      </c>
      <c r="AY87" s="199" t="s">
        <v>138</v>
      </c>
      <c r="BK87" s="201">
        <f>SUM(BK88:BK97)</f>
        <v>0</v>
      </c>
    </row>
    <row r="88" s="2" customFormat="1" ht="16.5" customHeight="1">
      <c r="A88" s="38"/>
      <c r="B88" s="39"/>
      <c r="C88" s="204" t="s">
        <v>84</v>
      </c>
      <c r="D88" s="204" t="s">
        <v>141</v>
      </c>
      <c r="E88" s="205" t="s">
        <v>337</v>
      </c>
      <c r="F88" s="206" t="s">
        <v>340</v>
      </c>
      <c r="G88" s="207" t="s">
        <v>327</v>
      </c>
      <c r="H88" s="208">
        <v>1</v>
      </c>
      <c r="I88" s="209"/>
      <c r="J88" s="210">
        <f>ROUND(I88*H88,2)</f>
        <v>0</v>
      </c>
      <c r="K88" s="206" t="s">
        <v>19</v>
      </c>
      <c r="L88" s="44"/>
      <c r="M88" s="211" t="s">
        <v>19</v>
      </c>
      <c r="N88" s="212" t="s">
        <v>47</v>
      </c>
      <c r="O88" s="84"/>
      <c r="P88" s="213">
        <f>O88*H88</f>
        <v>0</v>
      </c>
      <c r="Q88" s="213">
        <v>0</v>
      </c>
      <c r="R88" s="213">
        <f>Q88*H88</f>
        <v>0</v>
      </c>
      <c r="S88" s="213">
        <v>0.019460000000000002</v>
      </c>
      <c r="T88" s="214">
        <f>S88*H88</f>
        <v>0.019460000000000002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15" t="s">
        <v>235</v>
      </c>
      <c r="AT88" s="215" t="s">
        <v>141</v>
      </c>
      <c r="AU88" s="215" t="s">
        <v>86</v>
      </c>
      <c r="AY88" s="17" t="s">
        <v>138</v>
      </c>
      <c r="BE88" s="216">
        <f>IF(N88="základní",J88,0)</f>
        <v>0</v>
      </c>
      <c r="BF88" s="216">
        <f>IF(N88="snížená",J88,0)</f>
        <v>0</v>
      </c>
      <c r="BG88" s="216">
        <f>IF(N88="zákl. přenesená",J88,0)</f>
        <v>0</v>
      </c>
      <c r="BH88" s="216">
        <f>IF(N88="sníž. přenesená",J88,0)</f>
        <v>0</v>
      </c>
      <c r="BI88" s="216">
        <f>IF(N88="nulová",J88,0)</f>
        <v>0</v>
      </c>
      <c r="BJ88" s="17" t="s">
        <v>84</v>
      </c>
      <c r="BK88" s="216">
        <f>ROUND(I88*H88,2)</f>
        <v>0</v>
      </c>
      <c r="BL88" s="17" t="s">
        <v>235</v>
      </c>
      <c r="BM88" s="215" t="s">
        <v>1136</v>
      </c>
    </row>
    <row r="89" s="2" customFormat="1">
      <c r="A89" s="38"/>
      <c r="B89" s="39"/>
      <c r="C89" s="40"/>
      <c r="D89" s="217" t="s">
        <v>148</v>
      </c>
      <c r="E89" s="40"/>
      <c r="F89" s="218" t="s">
        <v>340</v>
      </c>
      <c r="G89" s="40"/>
      <c r="H89" s="40"/>
      <c r="I89" s="219"/>
      <c r="J89" s="40"/>
      <c r="K89" s="40"/>
      <c r="L89" s="44"/>
      <c r="M89" s="220"/>
      <c r="N89" s="221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148</v>
      </c>
      <c r="AU89" s="17" t="s">
        <v>86</v>
      </c>
    </row>
    <row r="90" s="2" customFormat="1" ht="24.15" customHeight="1">
      <c r="A90" s="38"/>
      <c r="B90" s="39"/>
      <c r="C90" s="204" t="s">
        <v>86</v>
      </c>
      <c r="D90" s="204" t="s">
        <v>141</v>
      </c>
      <c r="E90" s="205" t="s">
        <v>1137</v>
      </c>
      <c r="F90" s="206" t="s">
        <v>1138</v>
      </c>
      <c r="G90" s="207" t="s">
        <v>327</v>
      </c>
      <c r="H90" s="208">
        <v>1</v>
      </c>
      <c r="I90" s="209"/>
      <c r="J90" s="210">
        <f>ROUND(I90*H90,2)</f>
        <v>0</v>
      </c>
      <c r="K90" s="206" t="s">
        <v>19</v>
      </c>
      <c r="L90" s="44"/>
      <c r="M90" s="211" t="s">
        <v>19</v>
      </c>
      <c r="N90" s="212" t="s">
        <v>47</v>
      </c>
      <c r="O90" s="84"/>
      <c r="P90" s="213">
        <f>O90*H90</f>
        <v>0</v>
      </c>
      <c r="Q90" s="213">
        <v>0.014970000000000001</v>
      </c>
      <c r="R90" s="213">
        <f>Q90*H90</f>
        <v>0.014970000000000001</v>
      </c>
      <c r="S90" s="213">
        <v>0</v>
      </c>
      <c r="T90" s="214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5" t="s">
        <v>235</v>
      </c>
      <c r="AT90" s="215" t="s">
        <v>141</v>
      </c>
      <c r="AU90" s="215" t="s">
        <v>86</v>
      </c>
      <c r="AY90" s="17" t="s">
        <v>138</v>
      </c>
      <c r="BE90" s="216">
        <f>IF(N90="základní",J90,0)</f>
        <v>0</v>
      </c>
      <c r="BF90" s="216">
        <f>IF(N90="snížená",J90,0)</f>
        <v>0</v>
      </c>
      <c r="BG90" s="216">
        <f>IF(N90="zákl. přenesená",J90,0)</f>
        <v>0</v>
      </c>
      <c r="BH90" s="216">
        <f>IF(N90="sníž. přenesená",J90,0)</f>
        <v>0</v>
      </c>
      <c r="BI90" s="216">
        <f>IF(N90="nulová",J90,0)</f>
        <v>0</v>
      </c>
      <c r="BJ90" s="17" t="s">
        <v>84</v>
      </c>
      <c r="BK90" s="216">
        <f>ROUND(I90*H90,2)</f>
        <v>0</v>
      </c>
      <c r="BL90" s="17" t="s">
        <v>235</v>
      </c>
      <c r="BM90" s="215" t="s">
        <v>1139</v>
      </c>
    </row>
    <row r="91" s="2" customFormat="1">
      <c r="A91" s="38"/>
      <c r="B91" s="39"/>
      <c r="C91" s="40"/>
      <c r="D91" s="217" t="s">
        <v>148</v>
      </c>
      <c r="E91" s="40"/>
      <c r="F91" s="218" t="s">
        <v>1138</v>
      </c>
      <c r="G91" s="40"/>
      <c r="H91" s="40"/>
      <c r="I91" s="219"/>
      <c r="J91" s="40"/>
      <c r="K91" s="40"/>
      <c r="L91" s="44"/>
      <c r="M91" s="220"/>
      <c r="N91" s="221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148</v>
      </c>
      <c r="AU91" s="17" t="s">
        <v>86</v>
      </c>
    </row>
    <row r="92" s="2" customFormat="1" ht="16.5" customHeight="1">
      <c r="A92" s="38"/>
      <c r="B92" s="39"/>
      <c r="C92" s="204" t="s">
        <v>139</v>
      </c>
      <c r="D92" s="204" t="s">
        <v>141</v>
      </c>
      <c r="E92" s="205" t="s">
        <v>381</v>
      </c>
      <c r="F92" s="206" t="s">
        <v>382</v>
      </c>
      <c r="G92" s="207" t="s">
        <v>327</v>
      </c>
      <c r="H92" s="208">
        <v>1</v>
      </c>
      <c r="I92" s="209"/>
      <c r="J92" s="210">
        <f>ROUND(I92*H92,2)</f>
        <v>0</v>
      </c>
      <c r="K92" s="206" t="s">
        <v>19</v>
      </c>
      <c r="L92" s="44"/>
      <c r="M92" s="211" t="s">
        <v>19</v>
      </c>
      <c r="N92" s="212" t="s">
        <v>47</v>
      </c>
      <c r="O92" s="84"/>
      <c r="P92" s="213">
        <f>O92*H92</f>
        <v>0</v>
      </c>
      <c r="Q92" s="213">
        <v>0.0018</v>
      </c>
      <c r="R92" s="213">
        <f>Q92*H92</f>
        <v>0.0018</v>
      </c>
      <c r="S92" s="213">
        <v>0</v>
      </c>
      <c r="T92" s="214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5" t="s">
        <v>235</v>
      </c>
      <c r="AT92" s="215" t="s">
        <v>141</v>
      </c>
      <c r="AU92" s="215" t="s">
        <v>86</v>
      </c>
      <c r="AY92" s="17" t="s">
        <v>138</v>
      </c>
      <c r="BE92" s="216">
        <f>IF(N92="základní",J92,0)</f>
        <v>0</v>
      </c>
      <c r="BF92" s="216">
        <f>IF(N92="snížená",J92,0)</f>
        <v>0</v>
      </c>
      <c r="BG92" s="216">
        <f>IF(N92="zákl. přenesená",J92,0)</f>
        <v>0</v>
      </c>
      <c r="BH92" s="216">
        <f>IF(N92="sníž. přenesená",J92,0)</f>
        <v>0</v>
      </c>
      <c r="BI92" s="216">
        <f>IF(N92="nulová",J92,0)</f>
        <v>0</v>
      </c>
      <c r="BJ92" s="17" t="s">
        <v>84</v>
      </c>
      <c r="BK92" s="216">
        <f>ROUND(I92*H92,2)</f>
        <v>0</v>
      </c>
      <c r="BL92" s="17" t="s">
        <v>235</v>
      </c>
      <c r="BM92" s="215" t="s">
        <v>1140</v>
      </c>
    </row>
    <row r="93" s="2" customFormat="1">
      <c r="A93" s="38"/>
      <c r="B93" s="39"/>
      <c r="C93" s="40"/>
      <c r="D93" s="217" t="s">
        <v>148</v>
      </c>
      <c r="E93" s="40"/>
      <c r="F93" s="218" t="s">
        <v>382</v>
      </c>
      <c r="G93" s="40"/>
      <c r="H93" s="40"/>
      <c r="I93" s="219"/>
      <c r="J93" s="40"/>
      <c r="K93" s="40"/>
      <c r="L93" s="44"/>
      <c r="M93" s="220"/>
      <c r="N93" s="221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148</v>
      </c>
      <c r="AU93" s="17" t="s">
        <v>86</v>
      </c>
    </row>
    <row r="94" s="2" customFormat="1" ht="16.5" customHeight="1">
      <c r="A94" s="38"/>
      <c r="B94" s="39"/>
      <c r="C94" s="204" t="s">
        <v>146</v>
      </c>
      <c r="D94" s="204" t="s">
        <v>141</v>
      </c>
      <c r="E94" s="205" t="s">
        <v>400</v>
      </c>
      <c r="F94" s="206" t="s">
        <v>401</v>
      </c>
      <c r="G94" s="207" t="s">
        <v>185</v>
      </c>
      <c r="H94" s="208">
        <v>1</v>
      </c>
      <c r="I94" s="209"/>
      <c r="J94" s="210">
        <f>ROUND(I94*H94,2)</f>
        <v>0</v>
      </c>
      <c r="K94" s="206" t="s">
        <v>19</v>
      </c>
      <c r="L94" s="44"/>
      <c r="M94" s="211" t="s">
        <v>19</v>
      </c>
      <c r="N94" s="212" t="s">
        <v>47</v>
      </c>
      <c r="O94" s="84"/>
      <c r="P94" s="213">
        <f>O94*H94</f>
        <v>0</v>
      </c>
      <c r="Q94" s="213">
        <v>0.00024000000000000001</v>
      </c>
      <c r="R94" s="213">
        <f>Q94*H94</f>
        <v>0.00024000000000000001</v>
      </c>
      <c r="S94" s="213">
        <v>0</v>
      </c>
      <c r="T94" s="214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15" t="s">
        <v>235</v>
      </c>
      <c r="AT94" s="215" t="s">
        <v>141</v>
      </c>
      <c r="AU94" s="215" t="s">
        <v>86</v>
      </c>
      <c r="AY94" s="17" t="s">
        <v>138</v>
      </c>
      <c r="BE94" s="216">
        <f>IF(N94="základní",J94,0)</f>
        <v>0</v>
      </c>
      <c r="BF94" s="216">
        <f>IF(N94="snížená",J94,0)</f>
        <v>0</v>
      </c>
      <c r="BG94" s="216">
        <f>IF(N94="zákl. přenesená",J94,0)</f>
        <v>0</v>
      </c>
      <c r="BH94" s="216">
        <f>IF(N94="sníž. přenesená",J94,0)</f>
        <v>0</v>
      </c>
      <c r="BI94" s="216">
        <f>IF(N94="nulová",J94,0)</f>
        <v>0</v>
      </c>
      <c r="BJ94" s="17" t="s">
        <v>84</v>
      </c>
      <c r="BK94" s="216">
        <f>ROUND(I94*H94,2)</f>
        <v>0</v>
      </c>
      <c r="BL94" s="17" t="s">
        <v>235</v>
      </c>
      <c r="BM94" s="215" t="s">
        <v>1141</v>
      </c>
    </row>
    <row r="95" s="2" customFormat="1">
      <c r="A95" s="38"/>
      <c r="B95" s="39"/>
      <c r="C95" s="40"/>
      <c r="D95" s="217" t="s">
        <v>148</v>
      </c>
      <c r="E95" s="40"/>
      <c r="F95" s="218" t="s">
        <v>401</v>
      </c>
      <c r="G95" s="40"/>
      <c r="H95" s="40"/>
      <c r="I95" s="219"/>
      <c r="J95" s="40"/>
      <c r="K95" s="40"/>
      <c r="L95" s="44"/>
      <c r="M95" s="220"/>
      <c r="N95" s="221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148</v>
      </c>
      <c r="AU95" s="17" t="s">
        <v>86</v>
      </c>
    </row>
    <row r="96" s="2" customFormat="1" ht="24.15" customHeight="1">
      <c r="A96" s="38"/>
      <c r="B96" s="39"/>
      <c r="C96" s="204" t="s">
        <v>171</v>
      </c>
      <c r="D96" s="204" t="s">
        <v>141</v>
      </c>
      <c r="E96" s="205" t="s">
        <v>1142</v>
      </c>
      <c r="F96" s="206" t="s">
        <v>1143</v>
      </c>
      <c r="G96" s="207" t="s">
        <v>246</v>
      </c>
      <c r="H96" s="208">
        <v>0.10000000000000001</v>
      </c>
      <c r="I96" s="209"/>
      <c r="J96" s="210">
        <f>ROUND(I96*H96,2)</f>
        <v>0</v>
      </c>
      <c r="K96" s="206" t="s">
        <v>19</v>
      </c>
      <c r="L96" s="44"/>
      <c r="M96" s="211" t="s">
        <v>19</v>
      </c>
      <c r="N96" s="212" t="s">
        <v>47</v>
      </c>
      <c r="O96" s="84"/>
      <c r="P96" s="213">
        <f>O96*H96</f>
        <v>0</v>
      </c>
      <c r="Q96" s="213">
        <v>0</v>
      </c>
      <c r="R96" s="213">
        <f>Q96*H96</f>
        <v>0</v>
      </c>
      <c r="S96" s="213">
        <v>0</v>
      </c>
      <c r="T96" s="214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5" t="s">
        <v>235</v>
      </c>
      <c r="AT96" s="215" t="s">
        <v>141</v>
      </c>
      <c r="AU96" s="215" t="s">
        <v>86</v>
      </c>
      <c r="AY96" s="17" t="s">
        <v>138</v>
      </c>
      <c r="BE96" s="216">
        <f>IF(N96="základní",J96,0)</f>
        <v>0</v>
      </c>
      <c r="BF96" s="216">
        <f>IF(N96="snížená",J96,0)</f>
        <v>0</v>
      </c>
      <c r="BG96" s="216">
        <f>IF(N96="zákl. přenesená",J96,0)</f>
        <v>0</v>
      </c>
      <c r="BH96" s="216">
        <f>IF(N96="sníž. přenesená",J96,0)</f>
        <v>0</v>
      </c>
      <c r="BI96" s="216">
        <f>IF(N96="nulová",J96,0)</f>
        <v>0</v>
      </c>
      <c r="BJ96" s="17" t="s">
        <v>84</v>
      </c>
      <c r="BK96" s="216">
        <f>ROUND(I96*H96,2)</f>
        <v>0</v>
      </c>
      <c r="BL96" s="17" t="s">
        <v>235</v>
      </c>
      <c r="BM96" s="215" t="s">
        <v>1144</v>
      </c>
    </row>
    <row r="97" s="2" customFormat="1">
      <c r="A97" s="38"/>
      <c r="B97" s="39"/>
      <c r="C97" s="40"/>
      <c r="D97" s="217" t="s">
        <v>148</v>
      </c>
      <c r="E97" s="40"/>
      <c r="F97" s="218" t="s">
        <v>1143</v>
      </c>
      <c r="G97" s="40"/>
      <c r="H97" s="40"/>
      <c r="I97" s="219"/>
      <c r="J97" s="40"/>
      <c r="K97" s="40"/>
      <c r="L97" s="44"/>
      <c r="M97" s="220"/>
      <c r="N97" s="221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148</v>
      </c>
      <c r="AU97" s="17" t="s">
        <v>86</v>
      </c>
    </row>
    <row r="98" s="12" customFormat="1" ht="22.8" customHeight="1">
      <c r="A98" s="12"/>
      <c r="B98" s="188"/>
      <c r="C98" s="189"/>
      <c r="D98" s="190" t="s">
        <v>75</v>
      </c>
      <c r="E98" s="202" t="s">
        <v>885</v>
      </c>
      <c r="F98" s="202" t="s">
        <v>886</v>
      </c>
      <c r="G98" s="189"/>
      <c r="H98" s="189"/>
      <c r="I98" s="192"/>
      <c r="J98" s="203">
        <f>BK98</f>
        <v>0</v>
      </c>
      <c r="K98" s="189"/>
      <c r="L98" s="194"/>
      <c r="M98" s="195"/>
      <c r="N98" s="196"/>
      <c r="O98" s="196"/>
      <c r="P98" s="197">
        <f>SUM(P99:P104)</f>
        <v>0</v>
      </c>
      <c r="Q98" s="196"/>
      <c r="R98" s="197">
        <f>SUM(R99:R104)</f>
        <v>0.051648300000000008</v>
      </c>
      <c r="S98" s="196"/>
      <c r="T98" s="198">
        <f>SUM(T99:T104)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199" t="s">
        <v>86</v>
      </c>
      <c r="AT98" s="200" t="s">
        <v>75</v>
      </c>
      <c r="AU98" s="200" t="s">
        <v>84</v>
      </c>
      <c r="AY98" s="199" t="s">
        <v>138</v>
      </c>
      <c r="BK98" s="201">
        <f>SUM(BK99:BK104)</f>
        <v>0</v>
      </c>
    </row>
    <row r="99" s="2" customFormat="1" ht="16.5" customHeight="1">
      <c r="A99" s="38"/>
      <c r="B99" s="39"/>
      <c r="C99" s="204" t="s">
        <v>152</v>
      </c>
      <c r="D99" s="204" t="s">
        <v>141</v>
      </c>
      <c r="E99" s="205" t="s">
        <v>1145</v>
      </c>
      <c r="F99" s="206" t="s">
        <v>1146</v>
      </c>
      <c r="G99" s="207" t="s">
        <v>144</v>
      </c>
      <c r="H99" s="208">
        <v>18.5</v>
      </c>
      <c r="I99" s="209"/>
      <c r="J99" s="210">
        <f>ROUND(I99*H99,2)</f>
        <v>0</v>
      </c>
      <c r="K99" s="206" t="s">
        <v>1147</v>
      </c>
      <c r="L99" s="44"/>
      <c r="M99" s="211" t="s">
        <v>19</v>
      </c>
      <c r="N99" s="212" t="s">
        <v>47</v>
      </c>
      <c r="O99" s="84"/>
      <c r="P99" s="213">
        <f>O99*H99</f>
        <v>0</v>
      </c>
      <c r="Q99" s="213">
        <v>0</v>
      </c>
      <c r="R99" s="213">
        <f>Q99*H99</f>
        <v>0</v>
      </c>
      <c r="S99" s="213">
        <v>0</v>
      </c>
      <c r="T99" s="214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15" t="s">
        <v>235</v>
      </c>
      <c r="AT99" s="215" t="s">
        <v>141</v>
      </c>
      <c r="AU99" s="215" t="s">
        <v>86</v>
      </c>
      <c r="AY99" s="17" t="s">
        <v>138</v>
      </c>
      <c r="BE99" s="216">
        <f>IF(N99="základní",J99,0)</f>
        <v>0</v>
      </c>
      <c r="BF99" s="216">
        <f>IF(N99="snížená",J99,0)</f>
        <v>0</v>
      </c>
      <c r="BG99" s="216">
        <f>IF(N99="zákl. přenesená",J99,0)</f>
        <v>0</v>
      </c>
      <c r="BH99" s="216">
        <f>IF(N99="sníž. přenesená",J99,0)</f>
        <v>0</v>
      </c>
      <c r="BI99" s="216">
        <f>IF(N99="nulová",J99,0)</f>
        <v>0</v>
      </c>
      <c r="BJ99" s="17" t="s">
        <v>84</v>
      </c>
      <c r="BK99" s="216">
        <f>ROUND(I99*H99,2)</f>
        <v>0</v>
      </c>
      <c r="BL99" s="17" t="s">
        <v>235</v>
      </c>
      <c r="BM99" s="215" t="s">
        <v>1148</v>
      </c>
    </row>
    <row r="100" s="2" customFormat="1">
      <c r="A100" s="38"/>
      <c r="B100" s="39"/>
      <c r="C100" s="40"/>
      <c r="D100" s="217" t="s">
        <v>148</v>
      </c>
      <c r="E100" s="40"/>
      <c r="F100" s="218" t="s">
        <v>1149</v>
      </c>
      <c r="G100" s="40"/>
      <c r="H100" s="40"/>
      <c r="I100" s="219"/>
      <c r="J100" s="40"/>
      <c r="K100" s="40"/>
      <c r="L100" s="44"/>
      <c r="M100" s="220"/>
      <c r="N100" s="221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148</v>
      </c>
      <c r="AU100" s="17" t="s">
        <v>86</v>
      </c>
    </row>
    <row r="101" s="2" customFormat="1">
      <c r="A101" s="38"/>
      <c r="B101" s="39"/>
      <c r="C101" s="40"/>
      <c r="D101" s="222" t="s">
        <v>150</v>
      </c>
      <c r="E101" s="40"/>
      <c r="F101" s="223" t="s">
        <v>1150</v>
      </c>
      <c r="G101" s="40"/>
      <c r="H101" s="40"/>
      <c r="I101" s="219"/>
      <c r="J101" s="40"/>
      <c r="K101" s="40"/>
      <c r="L101" s="44"/>
      <c r="M101" s="220"/>
      <c r="N101" s="221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150</v>
      </c>
      <c r="AU101" s="17" t="s">
        <v>86</v>
      </c>
    </row>
    <row r="102" s="2" customFormat="1" ht="16.5" customHeight="1">
      <c r="A102" s="38"/>
      <c r="B102" s="39"/>
      <c r="C102" s="235" t="s">
        <v>182</v>
      </c>
      <c r="D102" s="235" t="s">
        <v>190</v>
      </c>
      <c r="E102" s="236" t="s">
        <v>1151</v>
      </c>
      <c r="F102" s="237" t="s">
        <v>1152</v>
      </c>
      <c r="G102" s="238" t="s">
        <v>144</v>
      </c>
      <c r="H102" s="239">
        <v>21.978000000000002</v>
      </c>
      <c r="I102" s="240"/>
      <c r="J102" s="241">
        <f>ROUND(I102*H102,2)</f>
        <v>0</v>
      </c>
      <c r="K102" s="237" t="s">
        <v>1147</v>
      </c>
      <c r="L102" s="242"/>
      <c r="M102" s="243" t="s">
        <v>19</v>
      </c>
      <c r="N102" s="244" t="s">
        <v>47</v>
      </c>
      <c r="O102" s="84"/>
      <c r="P102" s="213">
        <f>O102*H102</f>
        <v>0</v>
      </c>
      <c r="Q102" s="213">
        <v>0.0023500000000000001</v>
      </c>
      <c r="R102" s="213">
        <f>Q102*H102</f>
        <v>0.051648300000000008</v>
      </c>
      <c r="S102" s="213">
        <v>0</v>
      </c>
      <c r="T102" s="214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5" t="s">
        <v>457</v>
      </c>
      <c r="AT102" s="215" t="s">
        <v>190</v>
      </c>
      <c r="AU102" s="215" t="s">
        <v>86</v>
      </c>
      <c r="AY102" s="17" t="s">
        <v>138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17" t="s">
        <v>84</v>
      </c>
      <c r="BK102" s="216">
        <f>ROUND(I102*H102,2)</f>
        <v>0</v>
      </c>
      <c r="BL102" s="17" t="s">
        <v>235</v>
      </c>
      <c r="BM102" s="215" t="s">
        <v>1153</v>
      </c>
    </row>
    <row r="103" s="2" customFormat="1">
      <c r="A103" s="38"/>
      <c r="B103" s="39"/>
      <c r="C103" s="40"/>
      <c r="D103" s="217" t="s">
        <v>148</v>
      </c>
      <c r="E103" s="40"/>
      <c r="F103" s="218" t="s">
        <v>1152</v>
      </c>
      <c r="G103" s="40"/>
      <c r="H103" s="40"/>
      <c r="I103" s="219"/>
      <c r="J103" s="40"/>
      <c r="K103" s="40"/>
      <c r="L103" s="44"/>
      <c r="M103" s="220"/>
      <c r="N103" s="221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148</v>
      </c>
      <c r="AU103" s="17" t="s">
        <v>86</v>
      </c>
    </row>
    <row r="104" s="13" customFormat="1">
      <c r="A104" s="13"/>
      <c r="B104" s="224"/>
      <c r="C104" s="225"/>
      <c r="D104" s="217" t="s">
        <v>159</v>
      </c>
      <c r="E104" s="225"/>
      <c r="F104" s="227" t="s">
        <v>1154</v>
      </c>
      <c r="G104" s="225"/>
      <c r="H104" s="228">
        <v>21.978000000000002</v>
      </c>
      <c r="I104" s="229"/>
      <c r="J104" s="225"/>
      <c r="K104" s="225"/>
      <c r="L104" s="230"/>
      <c r="M104" s="231"/>
      <c r="N104" s="232"/>
      <c r="O104" s="232"/>
      <c r="P104" s="232"/>
      <c r="Q104" s="232"/>
      <c r="R104" s="232"/>
      <c r="S104" s="232"/>
      <c r="T104" s="23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4" t="s">
        <v>159</v>
      </c>
      <c r="AU104" s="234" t="s">
        <v>86</v>
      </c>
      <c r="AV104" s="13" t="s">
        <v>86</v>
      </c>
      <c r="AW104" s="13" t="s">
        <v>4</v>
      </c>
      <c r="AX104" s="13" t="s">
        <v>84</v>
      </c>
      <c r="AY104" s="234" t="s">
        <v>138</v>
      </c>
    </row>
    <row r="105" s="12" customFormat="1" ht="22.8" customHeight="1">
      <c r="A105" s="12"/>
      <c r="B105" s="188"/>
      <c r="C105" s="189"/>
      <c r="D105" s="190" t="s">
        <v>75</v>
      </c>
      <c r="E105" s="202" t="s">
        <v>937</v>
      </c>
      <c r="F105" s="202" t="s">
        <v>938</v>
      </c>
      <c r="G105" s="189"/>
      <c r="H105" s="189"/>
      <c r="I105" s="192"/>
      <c r="J105" s="203">
        <f>BK105</f>
        <v>0</v>
      </c>
      <c r="K105" s="189"/>
      <c r="L105" s="194"/>
      <c r="M105" s="195"/>
      <c r="N105" s="196"/>
      <c r="O105" s="196"/>
      <c r="P105" s="197">
        <f>SUM(P106:P124)</f>
        <v>0</v>
      </c>
      <c r="Q105" s="196"/>
      <c r="R105" s="197">
        <f>SUM(R106:R124)</f>
        <v>0.080479999999999996</v>
      </c>
      <c r="S105" s="196"/>
      <c r="T105" s="198">
        <f>SUM(T106:T124)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199" t="s">
        <v>86</v>
      </c>
      <c r="AT105" s="200" t="s">
        <v>75</v>
      </c>
      <c r="AU105" s="200" t="s">
        <v>84</v>
      </c>
      <c r="AY105" s="199" t="s">
        <v>138</v>
      </c>
      <c r="BK105" s="201">
        <f>SUM(BK106:BK124)</f>
        <v>0</v>
      </c>
    </row>
    <row r="106" s="2" customFormat="1" ht="16.5" customHeight="1">
      <c r="A106" s="38"/>
      <c r="B106" s="39"/>
      <c r="C106" s="204" t="s">
        <v>189</v>
      </c>
      <c r="D106" s="204" t="s">
        <v>141</v>
      </c>
      <c r="E106" s="205" t="s">
        <v>940</v>
      </c>
      <c r="F106" s="206" t="s">
        <v>941</v>
      </c>
      <c r="G106" s="207" t="s">
        <v>144</v>
      </c>
      <c r="H106" s="208">
        <v>2</v>
      </c>
      <c r="I106" s="209"/>
      <c r="J106" s="210">
        <f>ROUND(I106*H106,2)</f>
        <v>0</v>
      </c>
      <c r="K106" s="206" t="s">
        <v>1155</v>
      </c>
      <c r="L106" s="44"/>
      <c r="M106" s="211" t="s">
        <v>19</v>
      </c>
      <c r="N106" s="212" t="s">
        <v>47</v>
      </c>
      <c r="O106" s="84"/>
      <c r="P106" s="213">
        <f>O106*H106</f>
        <v>0</v>
      </c>
      <c r="Q106" s="213">
        <v>0.00029999999999999997</v>
      </c>
      <c r="R106" s="213">
        <f>Q106*H106</f>
        <v>0.00059999999999999995</v>
      </c>
      <c r="S106" s="213">
        <v>0</v>
      </c>
      <c r="T106" s="214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5" t="s">
        <v>235</v>
      </c>
      <c r="AT106" s="215" t="s">
        <v>141</v>
      </c>
      <c r="AU106" s="215" t="s">
        <v>86</v>
      </c>
      <c r="AY106" s="17" t="s">
        <v>138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17" t="s">
        <v>84</v>
      </c>
      <c r="BK106" s="216">
        <f>ROUND(I106*H106,2)</f>
        <v>0</v>
      </c>
      <c r="BL106" s="17" t="s">
        <v>235</v>
      </c>
      <c r="BM106" s="215" t="s">
        <v>1156</v>
      </c>
    </row>
    <row r="107" s="2" customFormat="1">
      <c r="A107" s="38"/>
      <c r="B107" s="39"/>
      <c r="C107" s="40"/>
      <c r="D107" s="217" t="s">
        <v>148</v>
      </c>
      <c r="E107" s="40"/>
      <c r="F107" s="218" t="s">
        <v>943</v>
      </c>
      <c r="G107" s="40"/>
      <c r="H107" s="40"/>
      <c r="I107" s="219"/>
      <c r="J107" s="40"/>
      <c r="K107" s="40"/>
      <c r="L107" s="44"/>
      <c r="M107" s="220"/>
      <c r="N107" s="221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148</v>
      </c>
      <c r="AU107" s="17" t="s">
        <v>86</v>
      </c>
    </row>
    <row r="108" s="2" customFormat="1" ht="16.5" customHeight="1">
      <c r="A108" s="38"/>
      <c r="B108" s="39"/>
      <c r="C108" s="235" t="s">
        <v>194</v>
      </c>
      <c r="D108" s="235" t="s">
        <v>190</v>
      </c>
      <c r="E108" s="236" t="s">
        <v>946</v>
      </c>
      <c r="F108" s="237" t="s">
        <v>875</v>
      </c>
      <c r="G108" s="238" t="s">
        <v>689</v>
      </c>
      <c r="H108" s="239">
        <v>1</v>
      </c>
      <c r="I108" s="240"/>
      <c r="J108" s="241">
        <f>ROUND(I108*H108,2)</f>
        <v>0</v>
      </c>
      <c r="K108" s="237" t="s">
        <v>1155</v>
      </c>
      <c r="L108" s="242"/>
      <c r="M108" s="243" t="s">
        <v>19</v>
      </c>
      <c r="N108" s="244" t="s">
        <v>47</v>
      </c>
      <c r="O108" s="84"/>
      <c r="P108" s="213">
        <f>O108*H108</f>
        <v>0</v>
      </c>
      <c r="Q108" s="213">
        <v>0.001</v>
      </c>
      <c r="R108" s="213">
        <f>Q108*H108</f>
        <v>0.001</v>
      </c>
      <c r="S108" s="213">
        <v>0</v>
      </c>
      <c r="T108" s="214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5" t="s">
        <v>457</v>
      </c>
      <c r="AT108" s="215" t="s">
        <v>190</v>
      </c>
      <c r="AU108" s="215" t="s">
        <v>86</v>
      </c>
      <c r="AY108" s="17" t="s">
        <v>138</v>
      </c>
      <c r="BE108" s="216">
        <f>IF(N108="základní",J108,0)</f>
        <v>0</v>
      </c>
      <c r="BF108" s="216">
        <f>IF(N108="snížená",J108,0)</f>
        <v>0</v>
      </c>
      <c r="BG108" s="216">
        <f>IF(N108="zákl. přenesená",J108,0)</f>
        <v>0</v>
      </c>
      <c r="BH108" s="216">
        <f>IF(N108="sníž. přenesená",J108,0)</f>
        <v>0</v>
      </c>
      <c r="BI108" s="216">
        <f>IF(N108="nulová",J108,0)</f>
        <v>0</v>
      </c>
      <c r="BJ108" s="17" t="s">
        <v>84</v>
      </c>
      <c r="BK108" s="216">
        <f>ROUND(I108*H108,2)</f>
        <v>0</v>
      </c>
      <c r="BL108" s="17" t="s">
        <v>235</v>
      </c>
      <c r="BM108" s="215" t="s">
        <v>1157</v>
      </c>
    </row>
    <row r="109" s="2" customFormat="1">
      <c r="A109" s="38"/>
      <c r="B109" s="39"/>
      <c r="C109" s="40"/>
      <c r="D109" s="217" t="s">
        <v>148</v>
      </c>
      <c r="E109" s="40"/>
      <c r="F109" s="218" t="s">
        <v>947</v>
      </c>
      <c r="G109" s="40"/>
      <c r="H109" s="40"/>
      <c r="I109" s="219"/>
      <c r="J109" s="40"/>
      <c r="K109" s="40"/>
      <c r="L109" s="44"/>
      <c r="M109" s="220"/>
      <c r="N109" s="221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148</v>
      </c>
      <c r="AU109" s="17" t="s">
        <v>86</v>
      </c>
    </row>
    <row r="110" s="2" customFormat="1" ht="16.5" customHeight="1">
      <c r="A110" s="38"/>
      <c r="B110" s="39"/>
      <c r="C110" s="204" t="s">
        <v>198</v>
      </c>
      <c r="D110" s="204" t="s">
        <v>141</v>
      </c>
      <c r="E110" s="205" t="s">
        <v>952</v>
      </c>
      <c r="F110" s="206" t="s">
        <v>953</v>
      </c>
      <c r="G110" s="207" t="s">
        <v>144</v>
      </c>
      <c r="H110" s="208">
        <v>2</v>
      </c>
      <c r="I110" s="209"/>
      <c r="J110" s="210">
        <f>ROUND(I110*H110,2)</f>
        <v>0</v>
      </c>
      <c r="K110" s="206" t="s">
        <v>1155</v>
      </c>
      <c r="L110" s="44"/>
      <c r="M110" s="211" t="s">
        <v>19</v>
      </c>
      <c r="N110" s="212" t="s">
        <v>47</v>
      </c>
      <c r="O110" s="84"/>
      <c r="P110" s="213">
        <f>O110*H110</f>
        <v>0</v>
      </c>
      <c r="Q110" s="213">
        <v>0.0044999999999999997</v>
      </c>
      <c r="R110" s="213">
        <f>Q110*H110</f>
        <v>0.0089999999999999993</v>
      </c>
      <c r="S110" s="213">
        <v>0</v>
      </c>
      <c r="T110" s="214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5" t="s">
        <v>235</v>
      </c>
      <c r="AT110" s="215" t="s">
        <v>141</v>
      </c>
      <c r="AU110" s="215" t="s">
        <v>86</v>
      </c>
      <c r="AY110" s="17" t="s">
        <v>138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7" t="s">
        <v>84</v>
      </c>
      <c r="BK110" s="216">
        <f>ROUND(I110*H110,2)</f>
        <v>0</v>
      </c>
      <c r="BL110" s="17" t="s">
        <v>235</v>
      </c>
      <c r="BM110" s="215" t="s">
        <v>1158</v>
      </c>
    </row>
    <row r="111" s="2" customFormat="1">
      <c r="A111" s="38"/>
      <c r="B111" s="39"/>
      <c r="C111" s="40"/>
      <c r="D111" s="217" t="s">
        <v>148</v>
      </c>
      <c r="E111" s="40"/>
      <c r="F111" s="218" t="s">
        <v>955</v>
      </c>
      <c r="G111" s="40"/>
      <c r="H111" s="40"/>
      <c r="I111" s="219"/>
      <c r="J111" s="40"/>
      <c r="K111" s="40"/>
      <c r="L111" s="44"/>
      <c r="M111" s="220"/>
      <c r="N111" s="221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148</v>
      </c>
      <c r="AU111" s="17" t="s">
        <v>86</v>
      </c>
    </row>
    <row r="112" s="2" customFormat="1" ht="16.5" customHeight="1">
      <c r="A112" s="38"/>
      <c r="B112" s="39"/>
      <c r="C112" s="204" t="s">
        <v>205</v>
      </c>
      <c r="D112" s="204" t="s">
        <v>141</v>
      </c>
      <c r="E112" s="205" t="s">
        <v>958</v>
      </c>
      <c r="F112" s="206" t="s">
        <v>959</v>
      </c>
      <c r="G112" s="207" t="s">
        <v>144</v>
      </c>
      <c r="H112" s="208">
        <v>6</v>
      </c>
      <c r="I112" s="209"/>
      <c r="J112" s="210">
        <f>ROUND(I112*H112,2)</f>
        <v>0</v>
      </c>
      <c r="K112" s="206" t="s">
        <v>1155</v>
      </c>
      <c r="L112" s="44"/>
      <c r="M112" s="211" t="s">
        <v>19</v>
      </c>
      <c r="N112" s="212" t="s">
        <v>47</v>
      </c>
      <c r="O112" s="84"/>
      <c r="P112" s="213">
        <f>O112*H112</f>
        <v>0</v>
      </c>
      <c r="Q112" s="213">
        <v>0.0014499999999999999</v>
      </c>
      <c r="R112" s="213">
        <f>Q112*H112</f>
        <v>0.0086999999999999994</v>
      </c>
      <c r="S112" s="213">
        <v>0</v>
      </c>
      <c r="T112" s="214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5" t="s">
        <v>235</v>
      </c>
      <c r="AT112" s="215" t="s">
        <v>141</v>
      </c>
      <c r="AU112" s="215" t="s">
        <v>86</v>
      </c>
      <c r="AY112" s="17" t="s">
        <v>138</v>
      </c>
      <c r="BE112" s="216">
        <f>IF(N112="základní",J112,0)</f>
        <v>0</v>
      </c>
      <c r="BF112" s="216">
        <f>IF(N112="snížená",J112,0)</f>
        <v>0</v>
      </c>
      <c r="BG112" s="216">
        <f>IF(N112="zákl. přenesená",J112,0)</f>
        <v>0</v>
      </c>
      <c r="BH112" s="216">
        <f>IF(N112="sníž. přenesená",J112,0)</f>
        <v>0</v>
      </c>
      <c r="BI112" s="216">
        <f>IF(N112="nulová",J112,0)</f>
        <v>0</v>
      </c>
      <c r="BJ112" s="17" t="s">
        <v>84</v>
      </c>
      <c r="BK112" s="216">
        <f>ROUND(I112*H112,2)</f>
        <v>0</v>
      </c>
      <c r="BL112" s="17" t="s">
        <v>235</v>
      </c>
      <c r="BM112" s="215" t="s">
        <v>1159</v>
      </c>
    </row>
    <row r="113" s="2" customFormat="1">
      <c r="A113" s="38"/>
      <c r="B113" s="39"/>
      <c r="C113" s="40"/>
      <c r="D113" s="217" t="s">
        <v>148</v>
      </c>
      <c r="E113" s="40"/>
      <c r="F113" s="218" t="s">
        <v>961</v>
      </c>
      <c r="G113" s="40"/>
      <c r="H113" s="40"/>
      <c r="I113" s="219"/>
      <c r="J113" s="40"/>
      <c r="K113" s="40"/>
      <c r="L113" s="44"/>
      <c r="M113" s="220"/>
      <c r="N113" s="221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148</v>
      </c>
      <c r="AU113" s="17" t="s">
        <v>86</v>
      </c>
    </row>
    <row r="114" s="13" customFormat="1">
      <c r="A114" s="13"/>
      <c r="B114" s="224"/>
      <c r="C114" s="225"/>
      <c r="D114" s="217" t="s">
        <v>159</v>
      </c>
      <c r="E114" s="226" t="s">
        <v>19</v>
      </c>
      <c r="F114" s="227" t="s">
        <v>1160</v>
      </c>
      <c r="G114" s="225"/>
      <c r="H114" s="228">
        <v>6</v>
      </c>
      <c r="I114" s="229"/>
      <c r="J114" s="225"/>
      <c r="K114" s="225"/>
      <c r="L114" s="230"/>
      <c r="M114" s="231"/>
      <c r="N114" s="232"/>
      <c r="O114" s="232"/>
      <c r="P114" s="232"/>
      <c r="Q114" s="232"/>
      <c r="R114" s="232"/>
      <c r="S114" s="232"/>
      <c r="T114" s="23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4" t="s">
        <v>159</v>
      </c>
      <c r="AU114" s="234" t="s">
        <v>86</v>
      </c>
      <c r="AV114" s="13" t="s">
        <v>86</v>
      </c>
      <c r="AW114" s="13" t="s">
        <v>35</v>
      </c>
      <c r="AX114" s="13" t="s">
        <v>84</v>
      </c>
      <c r="AY114" s="234" t="s">
        <v>138</v>
      </c>
    </row>
    <row r="115" s="2" customFormat="1" ht="24.15" customHeight="1">
      <c r="A115" s="38"/>
      <c r="B115" s="39"/>
      <c r="C115" s="204" t="s">
        <v>8</v>
      </c>
      <c r="D115" s="204" t="s">
        <v>141</v>
      </c>
      <c r="E115" s="205" t="s">
        <v>1161</v>
      </c>
      <c r="F115" s="206" t="s">
        <v>1162</v>
      </c>
      <c r="G115" s="207" t="s">
        <v>144</v>
      </c>
      <c r="H115" s="208">
        <v>2</v>
      </c>
      <c r="I115" s="209"/>
      <c r="J115" s="210">
        <f>ROUND(I115*H115,2)</f>
        <v>0</v>
      </c>
      <c r="K115" s="206" t="s">
        <v>1155</v>
      </c>
      <c r="L115" s="44"/>
      <c r="M115" s="211" t="s">
        <v>19</v>
      </c>
      <c r="N115" s="212" t="s">
        <v>47</v>
      </c>
      <c r="O115" s="84"/>
      <c r="P115" s="213">
        <f>O115*H115</f>
        <v>0</v>
      </c>
      <c r="Q115" s="213">
        <v>0.0089999999999999993</v>
      </c>
      <c r="R115" s="213">
        <f>Q115*H115</f>
        <v>0.017999999999999999</v>
      </c>
      <c r="S115" s="213">
        <v>0</v>
      </c>
      <c r="T115" s="214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15" t="s">
        <v>235</v>
      </c>
      <c r="AT115" s="215" t="s">
        <v>141</v>
      </c>
      <c r="AU115" s="215" t="s">
        <v>86</v>
      </c>
      <c r="AY115" s="17" t="s">
        <v>138</v>
      </c>
      <c r="BE115" s="216">
        <f>IF(N115="základní",J115,0)</f>
        <v>0</v>
      </c>
      <c r="BF115" s="216">
        <f>IF(N115="snížená",J115,0)</f>
        <v>0</v>
      </c>
      <c r="BG115" s="216">
        <f>IF(N115="zákl. přenesená",J115,0)</f>
        <v>0</v>
      </c>
      <c r="BH115" s="216">
        <f>IF(N115="sníž. přenesená",J115,0)</f>
        <v>0</v>
      </c>
      <c r="BI115" s="216">
        <f>IF(N115="nulová",J115,0)</f>
        <v>0</v>
      </c>
      <c r="BJ115" s="17" t="s">
        <v>84</v>
      </c>
      <c r="BK115" s="216">
        <f>ROUND(I115*H115,2)</f>
        <v>0</v>
      </c>
      <c r="BL115" s="17" t="s">
        <v>235</v>
      </c>
      <c r="BM115" s="215" t="s">
        <v>1163</v>
      </c>
    </row>
    <row r="116" s="2" customFormat="1">
      <c r="A116" s="38"/>
      <c r="B116" s="39"/>
      <c r="C116" s="40"/>
      <c r="D116" s="217" t="s">
        <v>148</v>
      </c>
      <c r="E116" s="40"/>
      <c r="F116" s="218" t="s">
        <v>1164</v>
      </c>
      <c r="G116" s="40"/>
      <c r="H116" s="40"/>
      <c r="I116" s="219"/>
      <c r="J116" s="40"/>
      <c r="K116" s="40"/>
      <c r="L116" s="44"/>
      <c r="M116" s="220"/>
      <c r="N116" s="221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148</v>
      </c>
      <c r="AU116" s="17" t="s">
        <v>86</v>
      </c>
    </row>
    <row r="117" s="2" customFormat="1" ht="16.5" customHeight="1">
      <c r="A117" s="38"/>
      <c r="B117" s="39"/>
      <c r="C117" s="235" t="s">
        <v>217</v>
      </c>
      <c r="D117" s="235" t="s">
        <v>190</v>
      </c>
      <c r="E117" s="236" t="s">
        <v>1165</v>
      </c>
      <c r="F117" s="237" t="s">
        <v>1166</v>
      </c>
      <c r="G117" s="238" t="s">
        <v>144</v>
      </c>
      <c r="H117" s="239">
        <v>2</v>
      </c>
      <c r="I117" s="240"/>
      <c r="J117" s="241">
        <f>ROUND(I117*H117,2)</f>
        <v>0</v>
      </c>
      <c r="K117" s="237" t="s">
        <v>1155</v>
      </c>
      <c r="L117" s="242"/>
      <c r="M117" s="243" t="s">
        <v>19</v>
      </c>
      <c r="N117" s="244" t="s">
        <v>47</v>
      </c>
      <c r="O117" s="84"/>
      <c r="P117" s="213">
        <f>O117*H117</f>
        <v>0</v>
      </c>
      <c r="Q117" s="213">
        <v>0.02</v>
      </c>
      <c r="R117" s="213">
        <f>Q117*H117</f>
        <v>0.040000000000000001</v>
      </c>
      <c r="S117" s="213">
        <v>0</v>
      </c>
      <c r="T117" s="214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15" t="s">
        <v>457</v>
      </c>
      <c r="AT117" s="215" t="s">
        <v>190</v>
      </c>
      <c r="AU117" s="215" t="s">
        <v>86</v>
      </c>
      <c r="AY117" s="17" t="s">
        <v>138</v>
      </c>
      <c r="BE117" s="216">
        <f>IF(N117="základní",J117,0)</f>
        <v>0</v>
      </c>
      <c r="BF117" s="216">
        <f>IF(N117="snížená",J117,0)</f>
        <v>0</v>
      </c>
      <c r="BG117" s="216">
        <f>IF(N117="zákl. přenesená",J117,0)</f>
        <v>0</v>
      </c>
      <c r="BH117" s="216">
        <f>IF(N117="sníž. přenesená",J117,0)</f>
        <v>0</v>
      </c>
      <c r="BI117" s="216">
        <f>IF(N117="nulová",J117,0)</f>
        <v>0</v>
      </c>
      <c r="BJ117" s="17" t="s">
        <v>84</v>
      </c>
      <c r="BK117" s="216">
        <f>ROUND(I117*H117,2)</f>
        <v>0</v>
      </c>
      <c r="BL117" s="17" t="s">
        <v>235</v>
      </c>
      <c r="BM117" s="215" t="s">
        <v>1167</v>
      </c>
    </row>
    <row r="118" s="2" customFormat="1">
      <c r="A118" s="38"/>
      <c r="B118" s="39"/>
      <c r="C118" s="40"/>
      <c r="D118" s="217" t="s">
        <v>148</v>
      </c>
      <c r="E118" s="40"/>
      <c r="F118" s="218" t="s">
        <v>1166</v>
      </c>
      <c r="G118" s="40"/>
      <c r="H118" s="40"/>
      <c r="I118" s="219"/>
      <c r="J118" s="40"/>
      <c r="K118" s="40"/>
      <c r="L118" s="44"/>
      <c r="M118" s="220"/>
      <c r="N118" s="221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148</v>
      </c>
      <c r="AU118" s="17" t="s">
        <v>86</v>
      </c>
    </row>
    <row r="119" s="2" customFormat="1" ht="16.5" customHeight="1">
      <c r="A119" s="38"/>
      <c r="B119" s="39"/>
      <c r="C119" s="204" t="s">
        <v>223</v>
      </c>
      <c r="D119" s="204" t="s">
        <v>141</v>
      </c>
      <c r="E119" s="205" t="s">
        <v>982</v>
      </c>
      <c r="F119" s="206" t="s">
        <v>983</v>
      </c>
      <c r="G119" s="207" t="s">
        <v>144</v>
      </c>
      <c r="H119" s="208">
        <v>2</v>
      </c>
      <c r="I119" s="209"/>
      <c r="J119" s="210">
        <f>ROUND(I119*H119,2)</f>
        <v>0</v>
      </c>
      <c r="K119" s="206" t="s">
        <v>1155</v>
      </c>
      <c r="L119" s="44"/>
      <c r="M119" s="211" t="s">
        <v>19</v>
      </c>
      <c r="N119" s="212" t="s">
        <v>47</v>
      </c>
      <c r="O119" s="84"/>
      <c r="P119" s="213">
        <f>O119*H119</f>
        <v>0</v>
      </c>
      <c r="Q119" s="213">
        <v>0</v>
      </c>
      <c r="R119" s="213">
        <f>Q119*H119</f>
        <v>0</v>
      </c>
      <c r="S119" s="213">
        <v>0</v>
      </c>
      <c r="T119" s="214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15" t="s">
        <v>235</v>
      </c>
      <c r="AT119" s="215" t="s">
        <v>141</v>
      </c>
      <c r="AU119" s="215" t="s">
        <v>86</v>
      </c>
      <c r="AY119" s="17" t="s">
        <v>138</v>
      </c>
      <c r="BE119" s="216">
        <f>IF(N119="základní",J119,0)</f>
        <v>0</v>
      </c>
      <c r="BF119" s="216">
        <f>IF(N119="snížená",J119,0)</f>
        <v>0</v>
      </c>
      <c r="BG119" s="216">
        <f>IF(N119="zákl. přenesená",J119,0)</f>
        <v>0</v>
      </c>
      <c r="BH119" s="216">
        <f>IF(N119="sníž. přenesená",J119,0)</f>
        <v>0</v>
      </c>
      <c r="BI119" s="216">
        <f>IF(N119="nulová",J119,0)</f>
        <v>0</v>
      </c>
      <c r="BJ119" s="17" t="s">
        <v>84</v>
      </c>
      <c r="BK119" s="216">
        <f>ROUND(I119*H119,2)</f>
        <v>0</v>
      </c>
      <c r="BL119" s="17" t="s">
        <v>235</v>
      </c>
      <c r="BM119" s="215" t="s">
        <v>1168</v>
      </c>
    </row>
    <row r="120" s="2" customFormat="1">
      <c r="A120" s="38"/>
      <c r="B120" s="39"/>
      <c r="C120" s="40"/>
      <c r="D120" s="217" t="s">
        <v>148</v>
      </c>
      <c r="E120" s="40"/>
      <c r="F120" s="218" t="s">
        <v>985</v>
      </c>
      <c r="G120" s="40"/>
      <c r="H120" s="40"/>
      <c r="I120" s="219"/>
      <c r="J120" s="40"/>
      <c r="K120" s="40"/>
      <c r="L120" s="44"/>
      <c r="M120" s="220"/>
      <c r="N120" s="221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148</v>
      </c>
      <c r="AU120" s="17" t="s">
        <v>86</v>
      </c>
    </row>
    <row r="121" s="2" customFormat="1" ht="21.75" customHeight="1">
      <c r="A121" s="38"/>
      <c r="B121" s="39"/>
      <c r="C121" s="204" t="s">
        <v>228</v>
      </c>
      <c r="D121" s="204" t="s">
        <v>141</v>
      </c>
      <c r="E121" s="205" t="s">
        <v>988</v>
      </c>
      <c r="F121" s="206" t="s">
        <v>1169</v>
      </c>
      <c r="G121" s="207" t="s">
        <v>201</v>
      </c>
      <c r="H121" s="208">
        <v>6</v>
      </c>
      <c r="I121" s="209"/>
      <c r="J121" s="210">
        <f>ROUND(I121*H121,2)</f>
        <v>0</v>
      </c>
      <c r="K121" s="206" t="s">
        <v>1155</v>
      </c>
      <c r="L121" s="44"/>
      <c r="M121" s="211" t="s">
        <v>19</v>
      </c>
      <c r="N121" s="212" t="s">
        <v>47</v>
      </c>
      <c r="O121" s="84"/>
      <c r="P121" s="213">
        <f>O121*H121</f>
        <v>0</v>
      </c>
      <c r="Q121" s="213">
        <v>0.00050000000000000001</v>
      </c>
      <c r="R121" s="213">
        <f>Q121*H121</f>
        <v>0.0030000000000000001</v>
      </c>
      <c r="S121" s="213">
        <v>0</v>
      </c>
      <c r="T121" s="214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15" t="s">
        <v>235</v>
      </c>
      <c r="AT121" s="215" t="s">
        <v>141</v>
      </c>
      <c r="AU121" s="215" t="s">
        <v>86</v>
      </c>
      <c r="AY121" s="17" t="s">
        <v>138</v>
      </c>
      <c r="BE121" s="216">
        <f>IF(N121="základní",J121,0)</f>
        <v>0</v>
      </c>
      <c r="BF121" s="216">
        <f>IF(N121="snížená",J121,0)</f>
        <v>0</v>
      </c>
      <c r="BG121" s="216">
        <f>IF(N121="zákl. přenesená",J121,0)</f>
        <v>0</v>
      </c>
      <c r="BH121" s="216">
        <f>IF(N121="sníž. přenesená",J121,0)</f>
        <v>0</v>
      </c>
      <c r="BI121" s="216">
        <f>IF(N121="nulová",J121,0)</f>
        <v>0</v>
      </c>
      <c r="BJ121" s="17" t="s">
        <v>84</v>
      </c>
      <c r="BK121" s="216">
        <f>ROUND(I121*H121,2)</f>
        <v>0</v>
      </c>
      <c r="BL121" s="17" t="s">
        <v>235</v>
      </c>
      <c r="BM121" s="215" t="s">
        <v>1170</v>
      </c>
    </row>
    <row r="122" s="2" customFormat="1">
      <c r="A122" s="38"/>
      <c r="B122" s="39"/>
      <c r="C122" s="40"/>
      <c r="D122" s="217" t="s">
        <v>148</v>
      </c>
      <c r="E122" s="40"/>
      <c r="F122" s="218" t="s">
        <v>1169</v>
      </c>
      <c r="G122" s="40"/>
      <c r="H122" s="40"/>
      <c r="I122" s="219"/>
      <c r="J122" s="40"/>
      <c r="K122" s="40"/>
      <c r="L122" s="44"/>
      <c r="M122" s="220"/>
      <c r="N122" s="221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148</v>
      </c>
      <c r="AU122" s="17" t="s">
        <v>86</v>
      </c>
    </row>
    <row r="123" s="2" customFormat="1" ht="16.5" customHeight="1">
      <c r="A123" s="38"/>
      <c r="B123" s="39"/>
      <c r="C123" s="204" t="s">
        <v>235</v>
      </c>
      <c r="D123" s="204" t="s">
        <v>141</v>
      </c>
      <c r="E123" s="205" t="s">
        <v>994</v>
      </c>
      <c r="F123" s="206" t="s">
        <v>995</v>
      </c>
      <c r="G123" s="207" t="s">
        <v>201</v>
      </c>
      <c r="H123" s="208">
        <v>6</v>
      </c>
      <c r="I123" s="209"/>
      <c r="J123" s="210">
        <f>ROUND(I123*H123,2)</f>
        <v>0</v>
      </c>
      <c r="K123" s="206" t="s">
        <v>1155</v>
      </c>
      <c r="L123" s="44"/>
      <c r="M123" s="211" t="s">
        <v>19</v>
      </c>
      <c r="N123" s="212" t="s">
        <v>47</v>
      </c>
      <c r="O123" s="84"/>
      <c r="P123" s="213">
        <f>O123*H123</f>
        <v>0</v>
      </c>
      <c r="Q123" s="213">
        <v>3.0000000000000001E-05</v>
      </c>
      <c r="R123" s="213">
        <f>Q123*H123</f>
        <v>0.00018000000000000001</v>
      </c>
      <c r="S123" s="213">
        <v>0</v>
      </c>
      <c r="T123" s="214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15" t="s">
        <v>235</v>
      </c>
      <c r="AT123" s="215" t="s">
        <v>141</v>
      </c>
      <c r="AU123" s="215" t="s">
        <v>86</v>
      </c>
      <c r="AY123" s="17" t="s">
        <v>138</v>
      </c>
      <c r="BE123" s="216">
        <f>IF(N123="základní",J123,0)</f>
        <v>0</v>
      </c>
      <c r="BF123" s="216">
        <f>IF(N123="snížená",J123,0)</f>
        <v>0</v>
      </c>
      <c r="BG123" s="216">
        <f>IF(N123="zákl. přenesená",J123,0)</f>
        <v>0</v>
      </c>
      <c r="BH123" s="216">
        <f>IF(N123="sníž. přenesená",J123,0)</f>
        <v>0</v>
      </c>
      <c r="BI123" s="216">
        <f>IF(N123="nulová",J123,0)</f>
        <v>0</v>
      </c>
      <c r="BJ123" s="17" t="s">
        <v>84</v>
      </c>
      <c r="BK123" s="216">
        <f>ROUND(I123*H123,2)</f>
        <v>0</v>
      </c>
      <c r="BL123" s="17" t="s">
        <v>235</v>
      </c>
      <c r="BM123" s="215" t="s">
        <v>1171</v>
      </c>
    </row>
    <row r="124" s="2" customFormat="1">
      <c r="A124" s="38"/>
      <c r="B124" s="39"/>
      <c r="C124" s="40"/>
      <c r="D124" s="217" t="s">
        <v>148</v>
      </c>
      <c r="E124" s="40"/>
      <c r="F124" s="218" t="s">
        <v>997</v>
      </c>
      <c r="G124" s="40"/>
      <c r="H124" s="40"/>
      <c r="I124" s="219"/>
      <c r="J124" s="40"/>
      <c r="K124" s="40"/>
      <c r="L124" s="44"/>
      <c r="M124" s="220"/>
      <c r="N124" s="221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148</v>
      </c>
      <c r="AU124" s="17" t="s">
        <v>86</v>
      </c>
    </row>
    <row r="125" s="12" customFormat="1" ht="22.8" customHeight="1">
      <c r="A125" s="12"/>
      <c r="B125" s="188"/>
      <c r="C125" s="189"/>
      <c r="D125" s="190" t="s">
        <v>75</v>
      </c>
      <c r="E125" s="202" t="s">
        <v>1034</v>
      </c>
      <c r="F125" s="202" t="s">
        <v>1035</v>
      </c>
      <c r="G125" s="189"/>
      <c r="H125" s="189"/>
      <c r="I125" s="192"/>
      <c r="J125" s="203">
        <f>BK125</f>
        <v>0</v>
      </c>
      <c r="K125" s="189"/>
      <c r="L125" s="194"/>
      <c r="M125" s="195"/>
      <c r="N125" s="196"/>
      <c r="O125" s="196"/>
      <c r="P125" s="197">
        <f>SUM(P126:P137)</f>
        <v>0</v>
      </c>
      <c r="Q125" s="196"/>
      <c r="R125" s="197">
        <f>SUM(R126:R137)</f>
        <v>0.029999999999999999</v>
      </c>
      <c r="S125" s="196"/>
      <c r="T125" s="198">
        <f>SUM(T126:T137)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99" t="s">
        <v>86</v>
      </c>
      <c r="AT125" s="200" t="s">
        <v>75</v>
      </c>
      <c r="AU125" s="200" t="s">
        <v>84</v>
      </c>
      <c r="AY125" s="199" t="s">
        <v>138</v>
      </c>
      <c r="BK125" s="201">
        <f>SUM(BK126:BK137)</f>
        <v>0</v>
      </c>
    </row>
    <row r="126" s="2" customFormat="1" ht="16.5" customHeight="1">
      <c r="A126" s="38"/>
      <c r="B126" s="39"/>
      <c r="C126" s="204" t="s">
        <v>243</v>
      </c>
      <c r="D126" s="204" t="s">
        <v>141</v>
      </c>
      <c r="E126" s="205" t="s">
        <v>1063</v>
      </c>
      <c r="F126" s="206" t="s">
        <v>1064</v>
      </c>
      <c r="G126" s="207" t="s">
        <v>144</v>
      </c>
      <c r="H126" s="208">
        <v>60</v>
      </c>
      <c r="I126" s="209"/>
      <c r="J126" s="210">
        <f>ROUND(I126*H126,2)</f>
        <v>0</v>
      </c>
      <c r="K126" s="206" t="s">
        <v>1147</v>
      </c>
      <c r="L126" s="44"/>
      <c r="M126" s="211" t="s">
        <v>19</v>
      </c>
      <c r="N126" s="212" t="s">
        <v>47</v>
      </c>
      <c r="O126" s="84"/>
      <c r="P126" s="213">
        <f>O126*H126</f>
        <v>0</v>
      </c>
      <c r="Q126" s="213">
        <v>0.00020000000000000001</v>
      </c>
      <c r="R126" s="213">
        <f>Q126*H126</f>
        <v>0.012</v>
      </c>
      <c r="S126" s="213">
        <v>0</v>
      </c>
      <c r="T126" s="214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15" t="s">
        <v>235</v>
      </c>
      <c r="AT126" s="215" t="s">
        <v>141</v>
      </c>
      <c r="AU126" s="215" t="s">
        <v>86</v>
      </c>
      <c r="AY126" s="17" t="s">
        <v>138</v>
      </c>
      <c r="BE126" s="216">
        <f>IF(N126="základní",J126,0)</f>
        <v>0</v>
      </c>
      <c r="BF126" s="216">
        <f>IF(N126="snížená",J126,0)</f>
        <v>0</v>
      </c>
      <c r="BG126" s="216">
        <f>IF(N126="zákl. přenesená",J126,0)</f>
        <v>0</v>
      </c>
      <c r="BH126" s="216">
        <f>IF(N126="sníž. přenesená",J126,0)</f>
        <v>0</v>
      </c>
      <c r="BI126" s="216">
        <f>IF(N126="nulová",J126,0)</f>
        <v>0</v>
      </c>
      <c r="BJ126" s="17" t="s">
        <v>84</v>
      </c>
      <c r="BK126" s="216">
        <f>ROUND(I126*H126,2)</f>
        <v>0</v>
      </c>
      <c r="BL126" s="17" t="s">
        <v>235</v>
      </c>
      <c r="BM126" s="215" t="s">
        <v>1172</v>
      </c>
    </row>
    <row r="127" s="2" customFormat="1">
      <c r="A127" s="38"/>
      <c r="B127" s="39"/>
      <c r="C127" s="40"/>
      <c r="D127" s="217" t="s">
        <v>148</v>
      </c>
      <c r="E127" s="40"/>
      <c r="F127" s="218" t="s">
        <v>1066</v>
      </c>
      <c r="G127" s="40"/>
      <c r="H127" s="40"/>
      <c r="I127" s="219"/>
      <c r="J127" s="40"/>
      <c r="K127" s="40"/>
      <c r="L127" s="44"/>
      <c r="M127" s="220"/>
      <c r="N127" s="221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148</v>
      </c>
      <c r="AU127" s="17" t="s">
        <v>86</v>
      </c>
    </row>
    <row r="128" s="2" customFormat="1">
      <c r="A128" s="38"/>
      <c r="B128" s="39"/>
      <c r="C128" s="40"/>
      <c r="D128" s="222" t="s">
        <v>150</v>
      </c>
      <c r="E128" s="40"/>
      <c r="F128" s="223" t="s">
        <v>1173</v>
      </c>
      <c r="G128" s="40"/>
      <c r="H128" s="40"/>
      <c r="I128" s="219"/>
      <c r="J128" s="40"/>
      <c r="K128" s="40"/>
      <c r="L128" s="44"/>
      <c r="M128" s="220"/>
      <c r="N128" s="221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150</v>
      </c>
      <c r="AU128" s="17" t="s">
        <v>86</v>
      </c>
    </row>
    <row r="129" s="2" customFormat="1" ht="16.5" customHeight="1">
      <c r="A129" s="38"/>
      <c r="B129" s="39"/>
      <c r="C129" s="204" t="s">
        <v>250</v>
      </c>
      <c r="D129" s="204" t="s">
        <v>141</v>
      </c>
      <c r="E129" s="205" t="s">
        <v>1174</v>
      </c>
      <c r="F129" s="206" t="s">
        <v>1175</v>
      </c>
      <c r="G129" s="207" t="s">
        <v>144</v>
      </c>
      <c r="H129" s="208">
        <v>60</v>
      </c>
      <c r="I129" s="209"/>
      <c r="J129" s="210">
        <f>ROUND(I129*H129,2)</f>
        <v>0</v>
      </c>
      <c r="K129" s="206" t="s">
        <v>1147</v>
      </c>
      <c r="L129" s="44"/>
      <c r="M129" s="211" t="s">
        <v>19</v>
      </c>
      <c r="N129" s="212" t="s">
        <v>47</v>
      </c>
      <c r="O129" s="84"/>
      <c r="P129" s="213">
        <f>O129*H129</f>
        <v>0</v>
      </c>
      <c r="Q129" s="213">
        <v>0.00029</v>
      </c>
      <c r="R129" s="213">
        <f>Q129*H129</f>
        <v>0.017399999999999999</v>
      </c>
      <c r="S129" s="213">
        <v>0</v>
      </c>
      <c r="T129" s="214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15" t="s">
        <v>235</v>
      </c>
      <c r="AT129" s="215" t="s">
        <v>141</v>
      </c>
      <c r="AU129" s="215" t="s">
        <v>86</v>
      </c>
      <c r="AY129" s="17" t="s">
        <v>138</v>
      </c>
      <c r="BE129" s="216">
        <f>IF(N129="základní",J129,0)</f>
        <v>0</v>
      </c>
      <c r="BF129" s="216">
        <f>IF(N129="snížená",J129,0)</f>
        <v>0</v>
      </c>
      <c r="BG129" s="216">
        <f>IF(N129="zákl. přenesená",J129,0)</f>
        <v>0</v>
      </c>
      <c r="BH129" s="216">
        <f>IF(N129="sníž. přenesená",J129,0)</f>
        <v>0</v>
      </c>
      <c r="BI129" s="216">
        <f>IF(N129="nulová",J129,0)</f>
        <v>0</v>
      </c>
      <c r="BJ129" s="17" t="s">
        <v>84</v>
      </c>
      <c r="BK129" s="216">
        <f>ROUND(I129*H129,2)</f>
        <v>0</v>
      </c>
      <c r="BL129" s="17" t="s">
        <v>235</v>
      </c>
      <c r="BM129" s="215" t="s">
        <v>1176</v>
      </c>
    </row>
    <row r="130" s="2" customFormat="1">
      <c r="A130" s="38"/>
      <c r="B130" s="39"/>
      <c r="C130" s="40"/>
      <c r="D130" s="217" t="s">
        <v>148</v>
      </c>
      <c r="E130" s="40"/>
      <c r="F130" s="218" t="s">
        <v>1177</v>
      </c>
      <c r="G130" s="40"/>
      <c r="H130" s="40"/>
      <c r="I130" s="219"/>
      <c r="J130" s="40"/>
      <c r="K130" s="40"/>
      <c r="L130" s="44"/>
      <c r="M130" s="220"/>
      <c r="N130" s="221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148</v>
      </c>
      <c r="AU130" s="17" t="s">
        <v>86</v>
      </c>
    </row>
    <row r="131" s="2" customFormat="1">
      <c r="A131" s="38"/>
      <c r="B131" s="39"/>
      <c r="C131" s="40"/>
      <c r="D131" s="222" t="s">
        <v>150</v>
      </c>
      <c r="E131" s="40"/>
      <c r="F131" s="223" t="s">
        <v>1178</v>
      </c>
      <c r="G131" s="40"/>
      <c r="H131" s="40"/>
      <c r="I131" s="219"/>
      <c r="J131" s="40"/>
      <c r="K131" s="40"/>
      <c r="L131" s="44"/>
      <c r="M131" s="220"/>
      <c r="N131" s="221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150</v>
      </c>
      <c r="AU131" s="17" t="s">
        <v>86</v>
      </c>
    </row>
    <row r="132" s="2" customFormat="1" ht="16.5" customHeight="1">
      <c r="A132" s="38"/>
      <c r="B132" s="39"/>
      <c r="C132" s="204" t="s">
        <v>254</v>
      </c>
      <c r="D132" s="204" t="s">
        <v>141</v>
      </c>
      <c r="E132" s="205" t="s">
        <v>1179</v>
      </c>
      <c r="F132" s="206" t="s">
        <v>1180</v>
      </c>
      <c r="G132" s="207" t="s">
        <v>201</v>
      </c>
      <c r="H132" s="208">
        <v>60</v>
      </c>
      <c r="I132" s="209"/>
      <c r="J132" s="210">
        <f>ROUND(I132*H132,2)</f>
        <v>0</v>
      </c>
      <c r="K132" s="206" t="s">
        <v>1147</v>
      </c>
      <c r="L132" s="44"/>
      <c r="M132" s="211" t="s">
        <v>19</v>
      </c>
      <c r="N132" s="212" t="s">
        <v>47</v>
      </c>
      <c r="O132" s="84"/>
      <c r="P132" s="213">
        <f>O132*H132</f>
        <v>0</v>
      </c>
      <c r="Q132" s="213">
        <v>0</v>
      </c>
      <c r="R132" s="213">
        <f>Q132*H132</f>
        <v>0</v>
      </c>
      <c r="S132" s="213">
        <v>0</v>
      </c>
      <c r="T132" s="214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5" t="s">
        <v>235</v>
      </c>
      <c r="AT132" s="215" t="s">
        <v>141</v>
      </c>
      <c r="AU132" s="215" t="s">
        <v>86</v>
      </c>
      <c r="AY132" s="17" t="s">
        <v>138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7" t="s">
        <v>84</v>
      </c>
      <c r="BK132" s="216">
        <f>ROUND(I132*H132,2)</f>
        <v>0</v>
      </c>
      <c r="BL132" s="17" t="s">
        <v>235</v>
      </c>
      <c r="BM132" s="215" t="s">
        <v>1181</v>
      </c>
    </row>
    <row r="133" s="2" customFormat="1">
      <c r="A133" s="38"/>
      <c r="B133" s="39"/>
      <c r="C133" s="40"/>
      <c r="D133" s="217" t="s">
        <v>148</v>
      </c>
      <c r="E133" s="40"/>
      <c r="F133" s="218" t="s">
        <v>1182</v>
      </c>
      <c r="G133" s="40"/>
      <c r="H133" s="40"/>
      <c r="I133" s="219"/>
      <c r="J133" s="40"/>
      <c r="K133" s="40"/>
      <c r="L133" s="44"/>
      <c r="M133" s="220"/>
      <c r="N133" s="221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148</v>
      </c>
      <c r="AU133" s="17" t="s">
        <v>86</v>
      </c>
    </row>
    <row r="134" s="2" customFormat="1">
      <c r="A134" s="38"/>
      <c r="B134" s="39"/>
      <c r="C134" s="40"/>
      <c r="D134" s="222" t="s">
        <v>150</v>
      </c>
      <c r="E134" s="40"/>
      <c r="F134" s="223" t="s">
        <v>1183</v>
      </c>
      <c r="G134" s="40"/>
      <c r="H134" s="40"/>
      <c r="I134" s="219"/>
      <c r="J134" s="40"/>
      <c r="K134" s="40"/>
      <c r="L134" s="44"/>
      <c r="M134" s="220"/>
      <c r="N134" s="221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150</v>
      </c>
      <c r="AU134" s="17" t="s">
        <v>86</v>
      </c>
    </row>
    <row r="135" s="2" customFormat="1" ht="21.75" customHeight="1">
      <c r="A135" s="38"/>
      <c r="B135" s="39"/>
      <c r="C135" s="204" t="s">
        <v>259</v>
      </c>
      <c r="D135" s="204" t="s">
        <v>141</v>
      </c>
      <c r="E135" s="205" t="s">
        <v>1184</v>
      </c>
      <c r="F135" s="206" t="s">
        <v>1185</v>
      </c>
      <c r="G135" s="207" t="s">
        <v>144</v>
      </c>
      <c r="H135" s="208">
        <v>60</v>
      </c>
      <c r="I135" s="209"/>
      <c r="J135" s="210">
        <f>ROUND(I135*H135,2)</f>
        <v>0</v>
      </c>
      <c r="K135" s="206" t="s">
        <v>1147</v>
      </c>
      <c r="L135" s="44"/>
      <c r="M135" s="211" t="s">
        <v>19</v>
      </c>
      <c r="N135" s="212" t="s">
        <v>47</v>
      </c>
      <c r="O135" s="84"/>
      <c r="P135" s="213">
        <f>O135*H135</f>
        <v>0</v>
      </c>
      <c r="Q135" s="213">
        <v>1.0000000000000001E-05</v>
      </c>
      <c r="R135" s="213">
        <f>Q135*H135</f>
        <v>0.00060000000000000006</v>
      </c>
      <c r="S135" s="213">
        <v>0</v>
      </c>
      <c r="T135" s="214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15" t="s">
        <v>235</v>
      </c>
      <c r="AT135" s="215" t="s">
        <v>141</v>
      </c>
      <c r="AU135" s="215" t="s">
        <v>86</v>
      </c>
      <c r="AY135" s="17" t="s">
        <v>138</v>
      </c>
      <c r="BE135" s="216">
        <f>IF(N135="základní",J135,0)</f>
        <v>0</v>
      </c>
      <c r="BF135" s="216">
        <f>IF(N135="snížená",J135,0)</f>
        <v>0</v>
      </c>
      <c r="BG135" s="216">
        <f>IF(N135="zákl. přenesená",J135,0)</f>
        <v>0</v>
      </c>
      <c r="BH135" s="216">
        <f>IF(N135="sníž. přenesená",J135,0)</f>
        <v>0</v>
      </c>
      <c r="BI135" s="216">
        <f>IF(N135="nulová",J135,0)</f>
        <v>0</v>
      </c>
      <c r="BJ135" s="17" t="s">
        <v>84</v>
      </c>
      <c r="BK135" s="216">
        <f>ROUND(I135*H135,2)</f>
        <v>0</v>
      </c>
      <c r="BL135" s="17" t="s">
        <v>235</v>
      </c>
      <c r="BM135" s="215" t="s">
        <v>1186</v>
      </c>
    </row>
    <row r="136" s="2" customFormat="1">
      <c r="A136" s="38"/>
      <c r="B136" s="39"/>
      <c r="C136" s="40"/>
      <c r="D136" s="217" t="s">
        <v>148</v>
      </c>
      <c r="E136" s="40"/>
      <c r="F136" s="218" t="s">
        <v>1187</v>
      </c>
      <c r="G136" s="40"/>
      <c r="H136" s="40"/>
      <c r="I136" s="219"/>
      <c r="J136" s="40"/>
      <c r="K136" s="40"/>
      <c r="L136" s="44"/>
      <c r="M136" s="220"/>
      <c r="N136" s="221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148</v>
      </c>
      <c r="AU136" s="17" t="s">
        <v>86</v>
      </c>
    </row>
    <row r="137" s="2" customFormat="1">
      <c r="A137" s="38"/>
      <c r="B137" s="39"/>
      <c r="C137" s="40"/>
      <c r="D137" s="222" t="s">
        <v>150</v>
      </c>
      <c r="E137" s="40"/>
      <c r="F137" s="223" t="s">
        <v>1188</v>
      </c>
      <c r="G137" s="40"/>
      <c r="H137" s="40"/>
      <c r="I137" s="219"/>
      <c r="J137" s="40"/>
      <c r="K137" s="40"/>
      <c r="L137" s="44"/>
      <c r="M137" s="220"/>
      <c r="N137" s="221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150</v>
      </c>
      <c r="AU137" s="17" t="s">
        <v>86</v>
      </c>
    </row>
    <row r="138" s="12" customFormat="1" ht="22.8" customHeight="1">
      <c r="A138" s="12"/>
      <c r="B138" s="188"/>
      <c r="C138" s="189"/>
      <c r="D138" s="190" t="s">
        <v>75</v>
      </c>
      <c r="E138" s="202" t="s">
        <v>1074</v>
      </c>
      <c r="F138" s="202" t="s">
        <v>1075</v>
      </c>
      <c r="G138" s="189"/>
      <c r="H138" s="189"/>
      <c r="I138" s="192"/>
      <c r="J138" s="203">
        <f>BK138</f>
        <v>0</v>
      </c>
      <c r="K138" s="189"/>
      <c r="L138" s="194"/>
      <c r="M138" s="195"/>
      <c r="N138" s="196"/>
      <c r="O138" s="196"/>
      <c r="P138" s="197">
        <f>SUM(P139:P144)</f>
        <v>0</v>
      </c>
      <c r="Q138" s="196"/>
      <c r="R138" s="197">
        <f>SUM(R139:R144)</f>
        <v>0.0077999999999999996</v>
      </c>
      <c r="S138" s="196"/>
      <c r="T138" s="198">
        <f>SUM(T139:T144)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199" t="s">
        <v>86</v>
      </c>
      <c r="AT138" s="200" t="s">
        <v>75</v>
      </c>
      <c r="AU138" s="200" t="s">
        <v>84</v>
      </c>
      <c r="AY138" s="199" t="s">
        <v>138</v>
      </c>
      <c r="BK138" s="201">
        <f>SUM(BK139:BK144)</f>
        <v>0</v>
      </c>
    </row>
    <row r="139" s="2" customFormat="1" ht="16.5" customHeight="1">
      <c r="A139" s="38"/>
      <c r="B139" s="39"/>
      <c r="C139" s="204" t="s">
        <v>7</v>
      </c>
      <c r="D139" s="204" t="s">
        <v>141</v>
      </c>
      <c r="E139" s="205" t="s">
        <v>1189</v>
      </c>
      <c r="F139" s="206" t="s">
        <v>1190</v>
      </c>
      <c r="G139" s="207" t="s">
        <v>185</v>
      </c>
      <c r="H139" s="208">
        <v>2</v>
      </c>
      <c r="I139" s="209"/>
      <c r="J139" s="210">
        <f>ROUND(I139*H139,2)</f>
        <v>0</v>
      </c>
      <c r="K139" s="206" t="s">
        <v>1147</v>
      </c>
      <c r="L139" s="44"/>
      <c r="M139" s="211" t="s">
        <v>19</v>
      </c>
      <c r="N139" s="212" t="s">
        <v>47</v>
      </c>
      <c r="O139" s="84"/>
      <c r="P139" s="213">
        <f>O139*H139</f>
        <v>0</v>
      </c>
      <c r="Q139" s="213">
        <v>0</v>
      </c>
      <c r="R139" s="213">
        <f>Q139*H139</f>
        <v>0</v>
      </c>
      <c r="S139" s="213">
        <v>0</v>
      </c>
      <c r="T139" s="214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15" t="s">
        <v>235</v>
      </c>
      <c r="AT139" s="215" t="s">
        <v>141</v>
      </c>
      <c r="AU139" s="215" t="s">
        <v>86</v>
      </c>
      <c r="AY139" s="17" t="s">
        <v>138</v>
      </c>
      <c r="BE139" s="216">
        <f>IF(N139="základní",J139,0)</f>
        <v>0</v>
      </c>
      <c r="BF139" s="216">
        <f>IF(N139="snížená",J139,0)</f>
        <v>0</v>
      </c>
      <c r="BG139" s="216">
        <f>IF(N139="zákl. přenesená",J139,0)</f>
        <v>0</v>
      </c>
      <c r="BH139" s="216">
        <f>IF(N139="sníž. přenesená",J139,0)</f>
        <v>0</v>
      </c>
      <c r="BI139" s="216">
        <f>IF(N139="nulová",J139,0)</f>
        <v>0</v>
      </c>
      <c r="BJ139" s="17" t="s">
        <v>84</v>
      </c>
      <c r="BK139" s="216">
        <f>ROUND(I139*H139,2)</f>
        <v>0</v>
      </c>
      <c r="BL139" s="17" t="s">
        <v>235</v>
      </c>
      <c r="BM139" s="215" t="s">
        <v>1191</v>
      </c>
    </row>
    <row r="140" s="2" customFormat="1">
      <c r="A140" s="38"/>
      <c r="B140" s="39"/>
      <c r="C140" s="40"/>
      <c r="D140" s="217" t="s">
        <v>148</v>
      </c>
      <c r="E140" s="40"/>
      <c r="F140" s="218" t="s">
        <v>1192</v>
      </c>
      <c r="G140" s="40"/>
      <c r="H140" s="40"/>
      <c r="I140" s="219"/>
      <c r="J140" s="40"/>
      <c r="K140" s="40"/>
      <c r="L140" s="44"/>
      <c r="M140" s="220"/>
      <c r="N140" s="221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148</v>
      </c>
      <c r="AU140" s="17" t="s">
        <v>86</v>
      </c>
    </row>
    <row r="141" s="2" customFormat="1">
      <c r="A141" s="38"/>
      <c r="B141" s="39"/>
      <c r="C141" s="40"/>
      <c r="D141" s="222" t="s">
        <v>150</v>
      </c>
      <c r="E141" s="40"/>
      <c r="F141" s="223" t="s">
        <v>1193</v>
      </c>
      <c r="G141" s="40"/>
      <c r="H141" s="40"/>
      <c r="I141" s="219"/>
      <c r="J141" s="40"/>
      <c r="K141" s="40"/>
      <c r="L141" s="44"/>
      <c r="M141" s="220"/>
      <c r="N141" s="221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150</v>
      </c>
      <c r="AU141" s="17" t="s">
        <v>86</v>
      </c>
    </row>
    <row r="142" s="2" customFormat="1" ht="16.5" customHeight="1">
      <c r="A142" s="38"/>
      <c r="B142" s="39"/>
      <c r="C142" s="235" t="s">
        <v>272</v>
      </c>
      <c r="D142" s="235" t="s">
        <v>190</v>
      </c>
      <c r="E142" s="236" t="s">
        <v>1083</v>
      </c>
      <c r="F142" s="237" t="s">
        <v>1084</v>
      </c>
      <c r="G142" s="238" t="s">
        <v>144</v>
      </c>
      <c r="H142" s="239">
        <v>6</v>
      </c>
      <c r="I142" s="240"/>
      <c r="J142" s="241">
        <f>ROUND(I142*H142,2)</f>
        <v>0</v>
      </c>
      <c r="K142" s="237" t="s">
        <v>1147</v>
      </c>
      <c r="L142" s="242"/>
      <c r="M142" s="243" t="s">
        <v>19</v>
      </c>
      <c r="N142" s="244" t="s">
        <v>47</v>
      </c>
      <c r="O142" s="84"/>
      <c r="P142" s="213">
        <f>O142*H142</f>
        <v>0</v>
      </c>
      <c r="Q142" s="213">
        <v>0.0012999999999999999</v>
      </c>
      <c r="R142" s="213">
        <f>Q142*H142</f>
        <v>0.0077999999999999996</v>
      </c>
      <c r="S142" s="213">
        <v>0</v>
      </c>
      <c r="T142" s="214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15" t="s">
        <v>457</v>
      </c>
      <c r="AT142" s="215" t="s">
        <v>190</v>
      </c>
      <c r="AU142" s="215" t="s">
        <v>86</v>
      </c>
      <c r="AY142" s="17" t="s">
        <v>138</v>
      </c>
      <c r="BE142" s="216">
        <f>IF(N142="základní",J142,0)</f>
        <v>0</v>
      </c>
      <c r="BF142" s="216">
        <f>IF(N142="snížená",J142,0)</f>
        <v>0</v>
      </c>
      <c r="BG142" s="216">
        <f>IF(N142="zákl. přenesená",J142,0)</f>
        <v>0</v>
      </c>
      <c r="BH142" s="216">
        <f>IF(N142="sníž. přenesená",J142,0)</f>
        <v>0</v>
      </c>
      <c r="BI142" s="216">
        <f>IF(N142="nulová",J142,0)</f>
        <v>0</v>
      </c>
      <c r="BJ142" s="17" t="s">
        <v>84</v>
      </c>
      <c r="BK142" s="216">
        <f>ROUND(I142*H142,2)</f>
        <v>0</v>
      </c>
      <c r="BL142" s="17" t="s">
        <v>235</v>
      </c>
      <c r="BM142" s="215" t="s">
        <v>1194</v>
      </c>
    </row>
    <row r="143" s="2" customFormat="1">
      <c r="A143" s="38"/>
      <c r="B143" s="39"/>
      <c r="C143" s="40"/>
      <c r="D143" s="217" t="s">
        <v>148</v>
      </c>
      <c r="E143" s="40"/>
      <c r="F143" s="218" t="s">
        <v>1084</v>
      </c>
      <c r="G143" s="40"/>
      <c r="H143" s="40"/>
      <c r="I143" s="219"/>
      <c r="J143" s="40"/>
      <c r="K143" s="40"/>
      <c r="L143" s="44"/>
      <c r="M143" s="220"/>
      <c r="N143" s="221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148</v>
      </c>
      <c r="AU143" s="17" t="s">
        <v>86</v>
      </c>
    </row>
    <row r="144" s="13" customFormat="1">
      <c r="A144" s="13"/>
      <c r="B144" s="224"/>
      <c r="C144" s="225"/>
      <c r="D144" s="217" t="s">
        <v>159</v>
      </c>
      <c r="E144" s="226" t="s">
        <v>19</v>
      </c>
      <c r="F144" s="227" t="s">
        <v>152</v>
      </c>
      <c r="G144" s="225"/>
      <c r="H144" s="228">
        <v>6</v>
      </c>
      <c r="I144" s="229"/>
      <c r="J144" s="225"/>
      <c r="K144" s="225"/>
      <c r="L144" s="230"/>
      <c r="M144" s="250"/>
      <c r="N144" s="251"/>
      <c r="O144" s="251"/>
      <c r="P144" s="251"/>
      <c r="Q144" s="251"/>
      <c r="R144" s="251"/>
      <c r="S144" s="251"/>
      <c r="T144" s="25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4" t="s">
        <v>159</v>
      </c>
      <c r="AU144" s="234" t="s">
        <v>86</v>
      </c>
      <c r="AV144" s="13" t="s">
        <v>86</v>
      </c>
      <c r="AW144" s="13" t="s">
        <v>35</v>
      </c>
      <c r="AX144" s="13" t="s">
        <v>84</v>
      </c>
      <c r="AY144" s="234" t="s">
        <v>138</v>
      </c>
    </row>
    <row r="145" s="2" customFormat="1" ht="6.96" customHeight="1">
      <c r="A145" s="38"/>
      <c r="B145" s="59"/>
      <c r="C145" s="60"/>
      <c r="D145" s="60"/>
      <c r="E145" s="60"/>
      <c r="F145" s="60"/>
      <c r="G145" s="60"/>
      <c r="H145" s="60"/>
      <c r="I145" s="60"/>
      <c r="J145" s="60"/>
      <c r="K145" s="60"/>
      <c r="L145" s="44"/>
      <c r="M145" s="38"/>
      <c r="O145" s="38"/>
      <c r="P145" s="38"/>
      <c r="Q145" s="38"/>
      <c r="R145" s="38"/>
      <c r="S145" s="38"/>
      <c r="T145" s="38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</row>
  </sheetData>
  <sheetProtection sheet="1" autoFilter="0" formatColumns="0" formatRows="0" objects="1" scenarios="1" spinCount="100000" saltValue="usHmhHLWrGsa3lLi/8rO1lY2j2BQgg5V1oVjdqkLPDFfHGSVnYV8X59+hJxjXweqdkHqaJrGn8P/dLBCXZ3i6g==" hashValue="ME2LAqDkv0ZDSuQE482icXSwQ2j5kWWF5oFfNH+fD/8m7xDmF10oxJfiy72hjJeii7EPnqxWjW5dLbkSeqTagw==" algorithmName="SHA-512" password="CC35"/>
  <autoFilter ref="C84:K144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101" r:id="rId1" display="https://podminky.urs.cz/item/CS_URS_2024_01/776212111"/>
    <hyperlink ref="F128" r:id="rId2" display="https://podminky.urs.cz/item/CS_URS_2024_01/784181101"/>
    <hyperlink ref="F131" r:id="rId3" display="https://podminky.urs.cz/item/CS_URS_2024_01/784221101"/>
    <hyperlink ref="F134" r:id="rId4" display="https://podminky.urs.cz/item/CS_URS_2024_01/784221133"/>
    <hyperlink ref="F137" r:id="rId5" display="https://podminky.urs.cz/item/CS_URS_2024_01/784221141"/>
    <hyperlink ref="F141" r:id="rId6" display="https://podminky.urs.cz/item/CS_URS_2024_01/786623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7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53" customWidth="1"/>
    <col min="2" max="2" width="1.667969" style="253" customWidth="1"/>
    <col min="3" max="4" width="5" style="253" customWidth="1"/>
    <col min="5" max="5" width="11.66016" style="253" customWidth="1"/>
    <col min="6" max="6" width="9.160156" style="253" customWidth="1"/>
    <col min="7" max="7" width="5" style="253" customWidth="1"/>
    <col min="8" max="8" width="77.83203" style="253" customWidth="1"/>
    <col min="9" max="10" width="20" style="253" customWidth="1"/>
    <col min="11" max="11" width="1.667969" style="253" customWidth="1"/>
  </cols>
  <sheetData>
    <row r="1" s="1" customFormat="1" ht="37.5" customHeight="1"/>
    <row r="2" s="1" customFormat="1" ht="7.5" customHeight="1">
      <c r="B2" s="254"/>
      <c r="C2" s="255"/>
      <c r="D2" s="255"/>
      <c r="E2" s="255"/>
      <c r="F2" s="255"/>
      <c r="G2" s="255"/>
      <c r="H2" s="255"/>
      <c r="I2" s="255"/>
      <c r="J2" s="255"/>
      <c r="K2" s="256"/>
    </row>
    <row r="3" s="14" customFormat="1" ht="45" customHeight="1">
      <c r="B3" s="257"/>
      <c r="C3" s="258" t="s">
        <v>1195</v>
      </c>
      <c r="D3" s="258"/>
      <c r="E3" s="258"/>
      <c r="F3" s="258"/>
      <c r="G3" s="258"/>
      <c r="H3" s="258"/>
      <c r="I3" s="258"/>
      <c r="J3" s="258"/>
      <c r="K3" s="259"/>
    </row>
    <row r="4" s="1" customFormat="1" ht="25.5" customHeight="1">
      <c r="B4" s="260"/>
      <c r="C4" s="261" t="s">
        <v>1196</v>
      </c>
      <c r="D4" s="261"/>
      <c r="E4" s="261"/>
      <c r="F4" s="261"/>
      <c r="G4" s="261"/>
      <c r="H4" s="261"/>
      <c r="I4" s="261"/>
      <c r="J4" s="261"/>
      <c r="K4" s="262"/>
    </row>
    <row r="5" s="1" customFormat="1" ht="5.25" customHeight="1">
      <c r="B5" s="260"/>
      <c r="C5" s="263"/>
      <c r="D5" s="263"/>
      <c r="E5" s="263"/>
      <c r="F5" s="263"/>
      <c r="G5" s="263"/>
      <c r="H5" s="263"/>
      <c r="I5" s="263"/>
      <c r="J5" s="263"/>
      <c r="K5" s="262"/>
    </row>
    <row r="6" s="1" customFormat="1" ht="15" customHeight="1">
      <c r="B6" s="260"/>
      <c r="C6" s="264" t="s">
        <v>1197</v>
      </c>
      <c r="D6" s="264"/>
      <c r="E6" s="264"/>
      <c r="F6" s="264"/>
      <c r="G6" s="264"/>
      <c r="H6" s="264"/>
      <c r="I6" s="264"/>
      <c r="J6" s="264"/>
      <c r="K6" s="262"/>
    </row>
    <row r="7" s="1" customFormat="1" ht="15" customHeight="1">
      <c r="B7" s="265"/>
      <c r="C7" s="264" t="s">
        <v>1198</v>
      </c>
      <c r="D7" s="264"/>
      <c r="E7" s="264"/>
      <c r="F7" s="264"/>
      <c r="G7" s="264"/>
      <c r="H7" s="264"/>
      <c r="I7" s="264"/>
      <c r="J7" s="264"/>
      <c r="K7" s="262"/>
    </row>
    <row r="8" s="1" customFormat="1" ht="12.75" customHeight="1">
      <c r="B8" s="265"/>
      <c r="C8" s="264"/>
      <c r="D8" s="264"/>
      <c r="E8" s="264"/>
      <c r="F8" s="264"/>
      <c r="G8" s="264"/>
      <c r="H8" s="264"/>
      <c r="I8" s="264"/>
      <c r="J8" s="264"/>
      <c r="K8" s="262"/>
    </row>
    <row r="9" s="1" customFormat="1" ht="15" customHeight="1">
      <c r="B9" s="265"/>
      <c r="C9" s="264" t="s">
        <v>1199</v>
      </c>
      <c r="D9" s="264"/>
      <c r="E9" s="264"/>
      <c r="F9" s="264"/>
      <c r="G9" s="264"/>
      <c r="H9" s="264"/>
      <c r="I9" s="264"/>
      <c r="J9" s="264"/>
      <c r="K9" s="262"/>
    </row>
    <row r="10" s="1" customFormat="1" ht="15" customHeight="1">
      <c r="B10" s="265"/>
      <c r="C10" s="264"/>
      <c r="D10" s="264" t="s">
        <v>1200</v>
      </c>
      <c r="E10" s="264"/>
      <c r="F10" s="264"/>
      <c r="G10" s="264"/>
      <c r="H10" s="264"/>
      <c r="I10" s="264"/>
      <c r="J10" s="264"/>
      <c r="K10" s="262"/>
    </row>
    <row r="11" s="1" customFormat="1" ht="15" customHeight="1">
      <c r="B11" s="265"/>
      <c r="C11" s="266"/>
      <c r="D11" s="264" t="s">
        <v>1201</v>
      </c>
      <c r="E11" s="264"/>
      <c r="F11" s="264"/>
      <c r="G11" s="264"/>
      <c r="H11" s="264"/>
      <c r="I11" s="264"/>
      <c r="J11" s="264"/>
      <c r="K11" s="262"/>
    </row>
    <row r="12" s="1" customFormat="1" ht="15" customHeight="1">
      <c r="B12" s="265"/>
      <c r="C12" s="266"/>
      <c r="D12" s="264"/>
      <c r="E12" s="264"/>
      <c r="F12" s="264"/>
      <c r="G12" s="264"/>
      <c r="H12" s="264"/>
      <c r="I12" s="264"/>
      <c r="J12" s="264"/>
      <c r="K12" s="262"/>
    </row>
    <row r="13" s="1" customFormat="1" ht="15" customHeight="1">
      <c r="B13" s="265"/>
      <c r="C13" s="266"/>
      <c r="D13" s="267" t="s">
        <v>1202</v>
      </c>
      <c r="E13" s="264"/>
      <c r="F13" s="264"/>
      <c r="G13" s="264"/>
      <c r="H13" s="264"/>
      <c r="I13" s="264"/>
      <c r="J13" s="264"/>
      <c r="K13" s="262"/>
    </row>
    <row r="14" s="1" customFormat="1" ht="12.75" customHeight="1">
      <c r="B14" s="265"/>
      <c r="C14" s="266"/>
      <c r="D14" s="266"/>
      <c r="E14" s="266"/>
      <c r="F14" s="266"/>
      <c r="G14" s="266"/>
      <c r="H14" s="266"/>
      <c r="I14" s="266"/>
      <c r="J14" s="266"/>
      <c r="K14" s="262"/>
    </row>
    <row r="15" s="1" customFormat="1" ht="15" customHeight="1">
      <c r="B15" s="265"/>
      <c r="C15" s="266"/>
      <c r="D15" s="264" t="s">
        <v>1203</v>
      </c>
      <c r="E15" s="264"/>
      <c r="F15" s="264"/>
      <c r="G15" s="264"/>
      <c r="H15" s="264"/>
      <c r="I15" s="264"/>
      <c r="J15" s="264"/>
      <c r="K15" s="262"/>
    </row>
    <row r="16" s="1" customFormat="1" ht="15" customHeight="1">
      <c r="B16" s="265"/>
      <c r="C16" s="266"/>
      <c r="D16" s="264" t="s">
        <v>1204</v>
      </c>
      <c r="E16" s="264"/>
      <c r="F16" s="264"/>
      <c r="G16" s="264"/>
      <c r="H16" s="264"/>
      <c r="I16" s="264"/>
      <c r="J16" s="264"/>
      <c r="K16" s="262"/>
    </row>
    <row r="17" s="1" customFormat="1" ht="15" customHeight="1">
      <c r="B17" s="265"/>
      <c r="C17" s="266"/>
      <c r="D17" s="264" t="s">
        <v>1205</v>
      </c>
      <c r="E17" s="264"/>
      <c r="F17" s="264"/>
      <c r="G17" s="264"/>
      <c r="H17" s="264"/>
      <c r="I17" s="264"/>
      <c r="J17" s="264"/>
      <c r="K17" s="262"/>
    </row>
    <row r="18" s="1" customFormat="1" ht="15" customHeight="1">
      <c r="B18" s="265"/>
      <c r="C18" s="266"/>
      <c r="D18" s="266"/>
      <c r="E18" s="268" t="s">
        <v>83</v>
      </c>
      <c r="F18" s="264" t="s">
        <v>1206</v>
      </c>
      <c r="G18" s="264"/>
      <c r="H18" s="264"/>
      <c r="I18" s="264"/>
      <c r="J18" s="264"/>
      <c r="K18" s="262"/>
    </row>
    <row r="19" s="1" customFormat="1" ht="15" customHeight="1">
      <c r="B19" s="265"/>
      <c r="C19" s="266"/>
      <c r="D19" s="266"/>
      <c r="E19" s="268" t="s">
        <v>1207</v>
      </c>
      <c r="F19" s="264" t="s">
        <v>1208</v>
      </c>
      <c r="G19" s="264"/>
      <c r="H19" s="264"/>
      <c r="I19" s="264"/>
      <c r="J19" s="264"/>
      <c r="K19" s="262"/>
    </row>
    <row r="20" s="1" customFormat="1" ht="15" customHeight="1">
      <c r="B20" s="265"/>
      <c r="C20" s="266"/>
      <c r="D20" s="266"/>
      <c r="E20" s="268" t="s">
        <v>1209</v>
      </c>
      <c r="F20" s="264" t="s">
        <v>1210</v>
      </c>
      <c r="G20" s="264"/>
      <c r="H20" s="264"/>
      <c r="I20" s="264"/>
      <c r="J20" s="264"/>
      <c r="K20" s="262"/>
    </row>
    <row r="21" s="1" customFormat="1" ht="15" customHeight="1">
      <c r="B21" s="265"/>
      <c r="C21" s="266"/>
      <c r="D21" s="266"/>
      <c r="E21" s="268" t="s">
        <v>1211</v>
      </c>
      <c r="F21" s="264" t="s">
        <v>1212</v>
      </c>
      <c r="G21" s="264"/>
      <c r="H21" s="264"/>
      <c r="I21" s="264"/>
      <c r="J21" s="264"/>
      <c r="K21" s="262"/>
    </row>
    <row r="22" s="1" customFormat="1" ht="15" customHeight="1">
      <c r="B22" s="265"/>
      <c r="C22" s="266"/>
      <c r="D22" s="266"/>
      <c r="E22" s="268" t="s">
        <v>1213</v>
      </c>
      <c r="F22" s="264" t="s">
        <v>1214</v>
      </c>
      <c r="G22" s="264"/>
      <c r="H22" s="264"/>
      <c r="I22" s="264"/>
      <c r="J22" s="264"/>
      <c r="K22" s="262"/>
    </row>
    <row r="23" s="1" customFormat="1" ht="15" customHeight="1">
      <c r="B23" s="265"/>
      <c r="C23" s="266"/>
      <c r="D23" s="266"/>
      <c r="E23" s="268" t="s">
        <v>1215</v>
      </c>
      <c r="F23" s="264" t="s">
        <v>1216</v>
      </c>
      <c r="G23" s="264"/>
      <c r="H23" s="264"/>
      <c r="I23" s="264"/>
      <c r="J23" s="264"/>
      <c r="K23" s="262"/>
    </row>
    <row r="24" s="1" customFormat="1" ht="12.75" customHeight="1">
      <c r="B24" s="265"/>
      <c r="C24" s="266"/>
      <c r="D24" s="266"/>
      <c r="E24" s="266"/>
      <c r="F24" s="266"/>
      <c r="G24" s="266"/>
      <c r="H24" s="266"/>
      <c r="I24" s="266"/>
      <c r="J24" s="266"/>
      <c r="K24" s="262"/>
    </row>
    <row r="25" s="1" customFormat="1" ht="15" customHeight="1">
      <c r="B25" s="265"/>
      <c r="C25" s="264" t="s">
        <v>1217</v>
      </c>
      <c r="D25" s="264"/>
      <c r="E25" s="264"/>
      <c r="F25" s="264"/>
      <c r="G25" s="264"/>
      <c r="H25" s="264"/>
      <c r="I25" s="264"/>
      <c r="J25" s="264"/>
      <c r="K25" s="262"/>
    </row>
    <row r="26" s="1" customFormat="1" ht="15" customHeight="1">
      <c r="B26" s="265"/>
      <c r="C26" s="264" t="s">
        <v>1218</v>
      </c>
      <c r="D26" s="264"/>
      <c r="E26" s="264"/>
      <c r="F26" s="264"/>
      <c r="G26" s="264"/>
      <c r="H26" s="264"/>
      <c r="I26" s="264"/>
      <c r="J26" s="264"/>
      <c r="K26" s="262"/>
    </row>
    <row r="27" s="1" customFormat="1" ht="15" customHeight="1">
      <c r="B27" s="265"/>
      <c r="C27" s="264"/>
      <c r="D27" s="264" t="s">
        <v>1219</v>
      </c>
      <c r="E27" s="264"/>
      <c r="F27" s="264"/>
      <c r="G27" s="264"/>
      <c r="H27" s="264"/>
      <c r="I27" s="264"/>
      <c r="J27" s="264"/>
      <c r="K27" s="262"/>
    </row>
    <row r="28" s="1" customFormat="1" ht="15" customHeight="1">
      <c r="B28" s="265"/>
      <c r="C28" s="266"/>
      <c r="D28" s="264" t="s">
        <v>1220</v>
      </c>
      <c r="E28" s="264"/>
      <c r="F28" s="264"/>
      <c r="G28" s="264"/>
      <c r="H28" s="264"/>
      <c r="I28" s="264"/>
      <c r="J28" s="264"/>
      <c r="K28" s="262"/>
    </row>
    <row r="29" s="1" customFormat="1" ht="12.75" customHeight="1">
      <c r="B29" s="265"/>
      <c r="C29" s="266"/>
      <c r="D29" s="266"/>
      <c r="E29" s="266"/>
      <c r="F29" s="266"/>
      <c r="G29" s="266"/>
      <c r="H29" s="266"/>
      <c r="I29" s="266"/>
      <c r="J29" s="266"/>
      <c r="K29" s="262"/>
    </row>
    <row r="30" s="1" customFormat="1" ht="15" customHeight="1">
      <c r="B30" s="265"/>
      <c r="C30" s="266"/>
      <c r="D30" s="264" t="s">
        <v>1221</v>
      </c>
      <c r="E30" s="264"/>
      <c r="F30" s="264"/>
      <c r="G30" s="264"/>
      <c r="H30" s="264"/>
      <c r="I30" s="264"/>
      <c r="J30" s="264"/>
      <c r="K30" s="262"/>
    </row>
    <row r="31" s="1" customFormat="1" ht="15" customHeight="1">
      <c r="B31" s="265"/>
      <c r="C31" s="266"/>
      <c r="D31" s="264" t="s">
        <v>1222</v>
      </c>
      <c r="E31" s="264"/>
      <c r="F31" s="264"/>
      <c r="G31" s="264"/>
      <c r="H31" s="264"/>
      <c r="I31" s="264"/>
      <c r="J31" s="264"/>
      <c r="K31" s="262"/>
    </row>
    <row r="32" s="1" customFormat="1" ht="12.75" customHeight="1">
      <c r="B32" s="265"/>
      <c r="C32" s="266"/>
      <c r="D32" s="266"/>
      <c r="E32" s="266"/>
      <c r="F32" s="266"/>
      <c r="G32" s="266"/>
      <c r="H32" s="266"/>
      <c r="I32" s="266"/>
      <c r="J32" s="266"/>
      <c r="K32" s="262"/>
    </row>
    <row r="33" s="1" customFormat="1" ht="15" customHeight="1">
      <c r="B33" s="265"/>
      <c r="C33" s="266"/>
      <c r="D33" s="264" t="s">
        <v>1223</v>
      </c>
      <c r="E33" s="264"/>
      <c r="F33" s="264"/>
      <c r="G33" s="264"/>
      <c r="H33" s="264"/>
      <c r="I33" s="264"/>
      <c r="J33" s="264"/>
      <c r="K33" s="262"/>
    </row>
    <row r="34" s="1" customFormat="1" ht="15" customHeight="1">
      <c r="B34" s="265"/>
      <c r="C34" s="266"/>
      <c r="D34" s="264" t="s">
        <v>1224</v>
      </c>
      <c r="E34" s="264"/>
      <c r="F34" s="264"/>
      <c r="G34" s="264"/>
      <c r="H34" s="264"/>
      <c r="I34" s="264"/>
      <c r="J34" s="264"/>
      <c r="K34" s="262"/>
    </row>
    <row r="35" s="1" customFormat="1" ht="15" customHeight="1">
      <c r="B35" s="265"/>
      <c r="C35" s="266"/>
      <c r="D35" s="264" t="s">
        <v>1225</v>
      </c>
      <c r="E35" s="264"/>
      <c r="F35" s="264"/>
      <c r="G35" s="264"/>
      <c r="H35" s="264"/>
      <c r="I35" s="264"/>
      <c r="J35" s="264"/>
      <c r="K35" s="262"/>
    </row>
    <row r="36" s="1" customFormat="1" ht="15" customHeight="1">
      <c r="B36" s="265"/>
      <c r="C36" s="266"/>
      <c r="D36" s="264"/>
      <c r="E36" s="267" t="s">
        <v>124</v>
      </c>
      <c r="F36" s="264"/>
      <c r="G36" s="264" t="s">
        <v>1226</v>
      </c>
      <c r="H36" s="264"/>
      <c r="I36" s="264"/>
      <c r="J36" s="264"/>
      <c r="K36" s="262"/>
    </row>
    <row r="37" s="1" customFormat="1" ht="30.75" customHeight="1">
      <c r="B37" s="265"/>
      <c r="C37" s="266"/>
      <c r="D37" s="264"/>
      <c r="E37" s="267" t="s">
        <v>1227</v>
      </c>
      <c r="F37" s="264"/>
      <c r="G37" s="264" t="s">
        <v>1228</v>
      </c>
      <c r="H37" s="264"/>
      <c r="I37" s="264"/>
      <c r="J37" s="264"/>
      <c r="K37" s="262"/>
    </row>
    <row r="38" s="1" customFormat="1" ht="15" customHeight="1">
      <c r="B38" s="265"/>
      <c r="C38" s="266"/>
      <c r="D38" s="264"/>
      <c r="E38" s="267" t="s">
        <v>57</v>
      </c>
      <c r="F38" s="264"/>
      <c r="G38" s="264" t="s">
        <v>1229</v>
      </c>
      <c r="H38" s="264"/>
      <c r="I38" s="264"/>
      <c r="J38" s="264"/>
      <c r="K38" s="262"/>
    </row>
    <row r="39" s="1" customFormat="1" ht="15" customHeight="1">
      <c r="B39" s="265"/>
      <c r="C39" s="266"/>
      <c r="D39" s="264"/>
      <c r="E39" s="267" t="s">
        <v>58</v>
      </c>
      <c r="F39" s="264"/>
      <c r="G39" s="264" t="s">
        <v>1230</v>
      </c>
      <c r="H39" s="264"/>
      <c r="I39" s="264"/>
      <c r="J39" s="264"/>
      <c r="K39" s="262"/>
    </row>
    <row r="40" s="1" customFormat="1" ht="15" customHeight="1">
      <c r="B40" s="265"/>
      <c r="C40" s="266"/>
      <c r="D40" s="264"/>
      <c r="E40" s="267" t="s">
        <v>125</v>
      </c>
      <c r="F40" s="264"/>
      <c r="G40" s="264" t="s">
        <v>1231</v>
      </c>
      <c r="H40" s="264"/>
      <c r="I40" s="264"/>
      <c r="J40" s="264"/>
      <c r="K40" s="262"/>
    </row>
    <row r="41" s="1" customFormat="1" ht="15" customHeight="1">
      <c r="B41" s="265"/>
      <c r="C41" s="266"/>
      <c r="D41" s="264"/>
      <c r="E41" s="267" t="s">
        <v>126</v>
      </c>
      <c r="F41" s="264"/>
      <c r="G41" s="264" t="s">
        <v>1232</v>
      </c>
      <c r="H41" s="264"/>
      <c r="I41" s="264"/>
      <c r="J41" s="264"/>
      <c r="K41" s="262"/>
    </row>
    <row r="42" s="1" customFormat="1" ht="15" customHeight="1">
      <c r="B42" s="265"/>
      <c r="C42" s="266"/>
      <c r="D42" s="264"/>
      <c r="E42" s="267" t="s">
        <v>1233</v>
      </c>
      <c r="F42" s="264"/>
      <c r="G42" s="264" t="s">
        <v>1234</v>
      </c>
      <c r="H42" s="264"/>
      <c r="I42" s="264"/>
      <c r="J42" s="264"/>
      <c r="K42" s="262"/>
    </row>
    <row r="43" s="1" customFormat="1" ht="15" customHeight="1">
      <c r="B43" s="265"/>
      <c r="C43" s="266"/>
      <c r="D43" s="264"/>
      <c r="E43" s="267"/>
      <c r="F43" s="264"/>
      <c r="G43" s="264" t="s">
        <v>1235</v>
      </c>
      <c r="H43" s="264"/>
      <c r="I43" s="264"/>
      <c r="J43" s="264"/>
      <c r="K43" s="262"/>
    </row>
    <row r="44" s="1" customFormat="1" ht="15" customHeight="1">
      <c r="B44" s="265"/>
      <c r="C44" s="266"/>
      <c r="D44" s="264"/>
      <c r="E44" s="267" t="s">
        <v>1236</v>
      </c>
      <c r="F44" s="264"/>
      <c r="G44" s="264" t="s">
        <v>1237</v>
      </c>
      <c r="H44" s="264"/>
      <c r="I44" s="264"/>
      <c r="J44" s="264"/>
      <c r="K44" s="262"/>
    </row>
    <row r="45" s="1" customFormat="1" ht="15" customHeight="1">
      <c r="B45" s="265"/>
      <c r="C45" s="266"/>
      <c r="D45" s="264"/>
      <c r="E45" s="267" t="s">
        <v>128</v>
      </c>
      <c r="F45" s="264"/>
      <c r="G45" s="264" t="s">
        <v>1238</v>
      </c>
      <c r="H45" s="264"/>
      <c r="I45" s="264"/>
      <c r="J45" s="264"/>
      <c r="K45" s="262"/>
    </row>
    <row r="46" s="1" customFormat="1" ht="12.75" customHeight="1">
      <c r="B46" s="265"/>
      <c r="C46" s="266"/>
      <c r="D46" s="264"/>
      <c r="E46" s="264"/>
      <c r="F46" s="264"/>
      <c r="G46" s="264"/>
      <c r="H46" s="264"/>
      <c r="I46" s="264"/>
      <c r="J46" s="264"/>
      <c r="K46" s="262"/>
    </row>
    <row r="47" s="1" customFormat="1" ht="15" customHeight="1">
      <c r="B47" s="265"/>
      <c r="C47" s="266"/>
      <c r="D47" s="264" t="s">
        <v>1239</v>
      </c>
      <c r="E47" s="264"/>
      <c r="F47" s="264"/>
      <c r="G47" s="264"/>
      <c r="H47" s="264"/>
      <c r="I47" s="264"/>
      <c r="J47" s="264"/>
      <c r="K47" s="262"/>
    </row>
    <row r="48" s="1" customFormat="1" ht="15" customHeight="1">
      <c r="B48" s="265"/>
      <c r="C48" s="266"/>
      <c r="D48" s="266"/>
      <c r="E48" s="264" t="s">
        <v>1240</v>
      </c>
      <c r="F48" s="264"/>
      <c r="G48" s="264"/>
      <c r="H48" s="264"/>
      <c r="I48" s="264"/>
      <c r="J48" s="264"/>
      <c r="K48" s="262"/>
    </row>
    <row r="49" s="1" customFormat="1" ht="15" customHeight="1">
      <c r="B49" s="265"/>
      <c r="C49" s="266"/>
      <c r="D49" s="266"/>
      <c r="E49" s="264" t="s">
        <v>1241</v>
      </c>
      <c r="F49" s="264"/>
      <c r="G49" s="264"/>
      <c r="H49" s="264"/>
      <c r="I49" s="264"/>
      <c r="J49" s="264"/>
      <c r="K49" s="262"/>
    </row>
    <row r="50" s="1" customFormat="1" ht="15" customHeight="1">
      <c r="B50" s="265"/>
      <c r="C50" s="266"/>
      <c r="D50" s="266"/>
      <c r="E50" s="264" t="s">
        <v>1242</v>
      </c>
      <c r="F50" s="264"/>
      <c r="G50" s="264"/>
      <c r="H50" s="264"/>
      <c r="I50" s="264"/>
      <c r="J50" s="264"/>
      <c r="K50" s="262"/>
    </row>
    <row r="51" s="1" customFormat="1" ht="15" customHeight="1">
      <c r="B51" s="265"/>
      <c r="C51" s="266"/>
      <c r="D51" s="264" t="s">
        <v>1243</v>
      </c>
      <c r="E51" s="264"/>
      <c r="F51" s="264"/>
      <c r="G51" s="264"/>
      <c r="H51" s="264"/>
      <c r="I51" s="264"/>
      <c r="J51" s="264"/>
      <c r="K51" s="262"/>
    </row>
    <row r="52" s="1" customFormat="1" ht="25.5" customHeight="1">
      <c r="B52" s="260"/>
      <c r="C52" s="261" t="s">
        <v>1244</v>
      </c>
      <c r="D52" s="261"/>
      <c r="E52" s="261"/>
      <c r="F52" s="261"/>
      <c r="G52" s="261"/>
      <c r="H52" s="261"/>
      <c r="I52" s="261"/>
      <c r="J52" s="261"/>
      <c r="K52" s="262"/>
    </row>
    <row r="53" s="1" customFormat="1" ht="5.25" customHeight="1">
      <c r="B53" s="260"/>
      <c r="C53" s="263"/>
      <c r="D53" s="263"/>
      <c r="E53" s="263"/>
      <c r="F53" s="263"/>
      <c r="G53" s="263"/>
      <c r="H53" s="263"/>
      <c r="I53" s="263"/>
      <c r="J53" s="263"/>
      <c r="K53" s="262"/>
    </row>
    <row r="54" s="1" customFormat="1" ht="15" customHeight="1">
      <c r="B54" s="260"/>
      <c r="C54" s="264" t="s">
        <v>1245</v>
      </c>
      <c r="D54" s="264"/>
      <c r="E54" s="264"/>
      <c r="F54" s="264"/>
      <c r="G54" s="264"/>
      <c r="H54" s="264"/>
      <c r="I54" s="264"/>
      <c r="J54" s="264"/>
      <c r="K54" s="262"/>
    </row>
    <row r="55" s="1" customFormat="1" ht="15" customHeight="1">
      <c r="B55" s="260"/>
      <c r="C55" s="264" t="s">
        <v>1246</v>
      </c>
      <c r="D55" s="264"/>
      <c r="E55" s="264"/>
      <c r="F55" s="264"/>
      <c r="G55" s="264"/>
      <c r="H55" s="264"/>
      <c r="I55" s="264"/>
      <c r="J55" s="264"/>
      <c r="K55" s="262"/>
    </row>
    <row r="56" s="1" customFormat="1" ht="12.75" customHeight="1">
      <c r="B56" s="260"/>
      <c r="C56" s="264"/>
      <c r="D56" s="264"/>
      <c r="E56" s="264"/>
      <c r="F56" s="264"/>
      <c r="G56" s="264"/>
      <c r="H56" s="264"/>
      <c r="I56" s="264"/>
      <c r="J56" s="264"/>
      <c r="K56" s="262"/>
    </row>
    <row r="57" s="1" customFormat="1" ht="15" customHeight="1">
      <c r="B57" s="260"/>
      <c r="C57" s="264" t="s">
        <v>1247</v>
      </c>
      <c r="D57" s="264"/>
      <c r="E57" s="264"/>
      <c r="F57" s="264"/>
      <c r="G57" s="264"/>
      <c r="H57" s="264"/>
      <c r="I57" s="264"/>
      <c r="J57" s="264"/>
      <c r="K57" s="262"/>
    </row>
    <row r="58" s="1" customFormat="1" ht="15" customHeight="1">
      <c r="B58" s="260"/>
      <c r="C58" s="266"/>
      <c r="D58" s="264" t="s">
        <v>1248</v>
      </c>
      <c r="E58" s="264"/>
      <c r="F58" s="264"/>
      <c r="G58" s="264"/>
      <c r="H58" s="264"/>
      <c r="I58" s="264"/>
      <c r="J58" s="264"/>
      <c r="K58" s="262"/>
    </row>
    <row r="59" s="1" customFormat="1" ht="15" customHeight="1">
      <c r="B59" s="260"/>
      <c r="C59" s="266"/>
      <c r="D59" s="264" t="s">
        <v>1249</v>
      </c>
      <c r="E59" s="264"/>
      <c r="F59" s="264"/>
      <c r="G59" s="264"/>
      <c r="H59" s="264"/>
      <c r="I59" s="264"/>
      <c r="J59" s="264"/>
      <c r="K59" s="262"/>
    </row>
    <row r="60" s="1" customFormat="1" ht="15" customHeight="1">
      <c r="B60" s="260"/>
      <c r="C60" s="266"/>
      <c r="D60" s="264" t="s">
        <v>1250</v>
      </c>
      <c r="E60" s="264"/>
      <c r="F60" s="264"/>
      <c r="G60" s="264"/>
      <c r="H60" s="264"/>
      <c r="I60" s="264"/>
      <c r="J60" s="264"/>
      <c r="K60" s="262"/>
    </row>
    <row r="61" s="1" customFormat="1" ht="15" customHeight="1">
      <c r="B61" s="260"/>
      <c r="C61" s="266"/>
      <c r="D61" s="264" t="s">
        <v>1251</v>
      </c>
      <c r="E61" s="264"/>
      <c r="F61" s="264"/>
      <c r="G61" s="264"/>
      <c r="H61" s="264"/>
      <c r="I61" s="264"/>
      <c r="J61" s="264"/>
      <c r="K61" s="262"/>
    </row>
    <row r="62" s="1" customFormat="1" ht="15" customHeight="1">
      <c r="B62" s="260"/>
      <c r="C62" s="266"/>
      <c r="D62" s="269" t="s">
        <v>1252</v>
      </c>
      <c r="E62" s="269"/>
      <c r="F62" s="269"/>
      <c r="G62" s="269"/>
      <c r="H62" s="269"/>
      <c r="I62" s="269"/>
      <c r="J62" s="269"/>
      <c r="K62" s="262"/>
    </row>
    <row r="63" s="1" customFormat="1" ht="15" customHeight="1">
      <c r="B63" s="260"/>
      <c r="C63" s="266"/>
      <c r="D63" s="264" t="s">
        <v>1253</v>
      </c>
      <c r="E63" s="264"/>
      <c r="F63" s="264"/>
      <c r="G63" s="264"/>
      <c r="H63" s="264"/>
      <c r="I63" s="264"/>
      <c r="J63" s="264"/>
      <c r="K63" s="262"/>
    </row>
    <row r="64" s="1" customFormat="1" ht="12.75" customHeight="1">
      <c r="B64" s="260"/>
      <c r="C64" s="266"/>
      <c r="D64" s="266"/>
      <c r="E64" s="270"/>
      <c r="F64" s="266"/>
      <c r="G64" s="266"/>
      <c r="H64" s="266"/>
      <c r="I64" s="266"/>
      <c r="J64" s="266"/>
      <c r="K64" s="262"/>
    </row>
    <row r="65" s="1" customFormat="1" ht="15" customHeight="1">
      <c r="B65" s="260"/>
      <c r="C65" s="266"/>
      <c r="D65" s="264" t="s">
        <v>1254</v>
      </c>
      <c r="E65" s="264"/>
      <c r="F65" s="264"/>
      <c r="G65" s="264"/>
      <c r="H65" s="264"/>
      <c r="I65" s="264"/>
      <c r="J65" s="264"/>
      <c r="K65" s="262"/>
    </row>
    <row r="66" s="1" customFormat="1" ht="15" customHeight="1">
      <c r="B66" s="260"/>
      <c r="C66" s="266"/>
      <c r="D66" s="269" t="s">
        <v>1255</v>
      </c>
      <c r="E66" s="269"/>
      <c r="F66" s="269"/>
      <c r="G66" s="269"/>
      <c r="H66" s="269"/>
      <c r="I66" s="269"/>
      <c r="J66" s="269"/>
      <c r="K66" s="262"/>
    </row>
    <row r="67" s="1" customFormat="1" ht="15" customHeight="1">
      <c r="B67" s="260"/>
      <c r="C67" s="266"/>
      <c r="D67" s="264" t="s">
        <v>1256</v>
      </c>
      <c r="E67" s="264"/>
      <c r="F67" s="264"/>
      <c r="G67" s="264"/>
      <c r="H67" s="264"/>
      <c r="I67" s="264"/>
      <c r="J67" s="264"/>
      <c r="K67" s="262"/>
    </row>
    <row r="68" s="1" customFormat="1" ht="15" customHeight="1">
      <c r="B68" s="260"/>
      <c r="C68" s="266"/>
      <c r="D68" s="264" t="s">
        <v>1257</v>
      </c>
      <c r="E68" s="264"/>
      <c r="F68" s="264"/>
      <c r="G68" s="264"/>
      <c r="H68" s="264"/>
      <c r="I68" s="264"/>
      <c r="J68" s="264"/>
      <c r="K68" s="262"/>
    </row>
    <row r="69" s="1" customFormat="1" ht="15" customHeight="1">
      <c r="B69" s="260"/>
      <c r="C69" s="266"/>
      <c r="D69" s="264" t="s">
        <v>1258</v>
      </c>
      <c r="E69" s="264"/>
      <c r="F69" s="264"/>
      <c r="G69" s="264"/>
      <c r="H69" s="264"/>
      <c r="I69" s="264"/>
      <c r="J69" s="264"/>
      <c r="K69" s="262"/>
    </row>
    <row r="70" s="1" customFormat="1" ht="15" customHeight="1">
      <c r="B70" s="260"/>
      <c r="C70" s="266"/>
      <c r="D70" s="264" t="s">
        <v>1259</v>
      </c>
      <c r="E70" s="264"/>
      <c r="F70" s="264"/>
      <c r="G70" s="264"/>
      <c r="H70" s="264"/>
      <c r="I70" s="264"/>
      <c r="J70" s="264"/>
      <c r="K70" s="262"/>
    </row>
    <row r="71" s="1" customFormat="1" ht="12.75" customHeight="1">
      <c r="B71" s="271"/>
      <c r="C71" s="272"/>
      <c r="D71" s="272"/>
      <c r="E71" s="272"/>
      <c r="F71" s="272"/>
      <c r="G71" s="272"/>
      <c r="H71" s="272"/>
      <c r="I71" s="272"/>
      <c r="J71" s="272"/>
      <c r="K71" s="273"/>
    </row>
    <row r="72" s="1" customFormat="1" ht="18.75" customHeight="1">
      <c r="B72" s="274"/>
      <c r="C72" s="274"/>
      <c r="D72" s="274"/>
      <c r="E72" s="274"/>
      <c r="F72" s="274"/>
      <c r="G72" s="274"/>
      <c r="H72" s="274"/>
      <c r="I72" s="274"/>
      <c r="J72" s="274"/>
      <c r="K72" s="275"/>
    </row>
    <row r="73" s="1" customFormat="1" ht="18.75" customHeight="1">
      <c r="B73" s="275"/>
      <c r="C73" s="275"/>
      <c r="D73" s="275"/>
      <c r="E73" s="275"/>
      <c r="F73" s="275"/>
      <c r="G73" s="275"/>
      <c r="H73" s="275"/>
      <c r="I73" s="275"/>
      <c r="J73" s="275"/>
      <c r="K73" s="275"/>
    </row>
    <row r="74" s="1" customFormat="1" ht="7.5" customHeight="1">
      <c r="B74" s="276"/>
      <c r="C74" s="277"/>
      <c r="D74" s="277"/>
      <c r="E74" s="277"/>
      <c r="F74" s="277"/>
      <c r="G74" s="277"/>
      <c r="H74" s="277"/>
      <c r="I74" s="277"/>
      <c r="J74" s="277"/>
      <c r="K74" s="278"/>
    </row>
    <row r="75" s="1" customFormat="1" ht="45" customHeight="1">
      <c r="B75" s="279"/>
      <c r="C75" s="280" t="s">
        <v>1260</v>
      </c>
      <c r="D75" s="280"/>
      <c r="E75" s="280"/>
      <c r="F75" s="280"/>
      <c r="G75" s="280"/>
      <c r="H75" s="280"/>
      <c r="I75" s="280"/>
      <c r="J75" s="280"/>
      <c r="K75" s="281"/>
    </row>
    <row r="76" s="1" customFormat="1" ht="17.25" customHeight="1">
      <c r="B76" s="279"/>
      <c r="C76" s="282" t="s">
        <v>1261</v>
      </c>
      <c r="D76" s="282"/>
      <c r="E76" s="282"/>
      <c r="F76" s="282" t="s">
        <v>1262</v>
      </c>
      <c r="G76" s="283"/>
      <c r="H76" s="282" t="s">
        <v>58</v>
      </c>
      <c r="I76" s="282" t="s">
        <v>61</v>
      </c>
      <c r="J76" s="282" t="s">
        <v>1263</v>
      </c>
      <c r="K76" s="281"/>
    </row>
    <row r="77" s="1" customFormat="1" ht="17.25" customHeight="1">
      <c r="B77" s="279"/>
      <c r="C77" s="284" t="s">
        <v>1264</v>
      </c>
      <c r="D77" s="284"/>
      <c r="E77" s="284"/>
      <c r="F77" s="285" t="s">
        <v>1265</v>
      </c>
      <c r="G77" s="286"/>
      <c r="H77" s="284"/>
      <c r="I77" s="284"/>
      <c r="J77" s="284" t="s">
        <v>1266</v>
      </c>
      <c r="K77" s="281"/>
    </row>
    <row r="78" s="1" customFormat="1" ht="5.25" customHeight="1">
      <c r="B78" s="279"/>
      <c r="C78" s="287"/>
      <c r="D78" s="287"/>
      <c r="E78" s="287"/>
      <c r="F78" s="287"/>
      <c r="G78" s="288"/>
      <c r="H78" s="287"/>
      <c r="I78" s="287"/>
      <c r="J78" s="287"/>
      <c r="K78" s="281"/>
    </row>
    <row r="79" s="1" customFormat="1" ht="15" customHeight="1">
      <c r="B79" s="279"/>
      <c r="C79" s="267" t="s">
        <v>57</v>
      </c>
      <c r="D79" s="289"/>
      <c r="E79" s="289"/>
      <c r="F79" s="290" t="s">
        <v>1267</v>
      </c>
      <c r="G79" s="291"/>
      <c r="H79" s="267" t="s">
        <v>1268</v>
      </c>
      <c r="I79" s="267" t="s">
        <v>1269</v>
      </c>
      <c r="J79" s="267">
        <v>20</v>
      </c>
      <c r="K79" s="281"/>
    </row>
    <row r="80" s="1" customFormat="1" ht="15" customHeight="1">
      <c r="B80" s="279"/>
      <c r="C80" s="267" t="s">
        <v>1270</v>
      </c>
      <c r="D80" s="267"/>
      <c r="E80" s="267"/>
      <c r="F80" s="290" t="s">
        <v>1267</v>
      </c>
      <c r="G80" s="291"/>
      <c r="H80" s="267" t="s">
        <v>1271</v>
      </c>
      <c r="I80" s="267" t="s">
        <v>1269</v>
      </c>
      <c r="J80" s="267">
        <v>120</v>
      </c>
      <c r="K80" s="281"/>
    </row>
    <row r="81" s="1" customFormat="1" ht="15" customHeight="1">
      <c r="B81" s="292"/>
      <c r="C81" s="267" t="s">
        <v>1272</v>
      </c>
      <c r="D81" s="267"/>
      <c r="E81" s="267"/>
      <c r="F81" s="290" t="s">
        <v>1273</v>
      </c>
      <c r="G81" s="291"/>
      <c r="H81" s="267" t="s">
        <v>1274</v>
      </c>
      <c r="I81" s="267" t="s">
        <v>1269</v>
      </c>
      <c r="J81" s="267">
        <v>50</v>
      </c>
      <c r="K81" s="281"/>
    </row>
    <row r="82" s="1" customFormat="1" ht="15" customHeight="1">
      <c r="B82" s="292"/>
      <c r="C82" s="267" t="s">
        <v>1275</v>
      </c>
      <c r="D82" s="267"/>
      <c r="E82" s="267"/>
      <c r="F82" s="290" t="s">
        <v>1267</v>
      </c>
      <c r="G82" s="291"/>
      <c r="H82" s="267" t="s">
        <v>1276</v>
      </c>
      <c r="I82" s="267" t="s">
        <v>1277</v>
      </c>
      <c r="J82" s="267"/>
      <c r="K82" s="281"/>
    </row>
    <row r="83" s="1" customFormat="1" ht="15" customHeight="1">
      <c r="B83" s="292"/>
      <c r="C83" s="293" t="s">
        <v>1278</v>
      </c>
      <c r="D83" s="293"/>
      <c r="E83" s="293"/>
      <c r="F83" s="294" t="s">
        <v>1273</v>
      </c>
      <c r="G83" s="293"/>
      <c r="H83" s="293" t="s">
        <v>1279</v>
      </c>
      <c r="I83" s="293" t="s">
        <v>1269</v>
      </c>
      <c r="J83" s="293">
        <v>15</v>
      </c>
      <c r="K83" s="281"/>
    </row>
    <row r="84" s="1" customFormat="1" ht="15" customHeight="1">
      <c r="B84" s="292"/>
      <c r="C84" s="293" t="s">
        <v>1280</v>
      </c>
      <c r="D84" s="293"/>
      <c r="E84" s="293"/>
      <c r="F84" s="294" t="s">
        <v>1273</v>
      </c>
      <c r="G84" s="293"/>
      <c r="H84" s="293" t="s">
        <v>1281</v>
      </c>
      <c r="I84" s="293" t="s">
        <v>1269</v>
      </c>
      <c r="J84" s="293">
        <v>15</v>
      </c>
      <c r="K84" s="281"/>
    </row>
    <row r="85" s="1" customFormat="1" ht="15" customHeight="1">
      <c r="B85" s="292"/>
      <c r="C85" s="293" t="s">
        <v>1282</v>
      </c>
      <c r="D85" s="293"/>
      <c r="E85" s="293"/>
      <c r="F85" s="294" t="s">
        <v>1273</v>
      </c>
      <c r="G85" s="293"/>
      <c r="H85" s="293" t="s">
        <v>1283</v>
      </c>
      <c r="I85" s="293" t="s">
        <v>1269</v>
      </c>
      <c r="J85" s="293">
        <v>20</v>
      </c>
      <c r="K85" s="281"/>
    </row>
    <row r="86" s="1" customFormat="1" ht="15" customHeight="1">
      <c r="B86" s="292"/>
      <c r="C86" s="293" t="s">
        <v>1284</v>
      </c>
      <c r="D86" s="293"/>
      <c r="E86" s="293"/>
      <c r="F86" s="294" t="s">
        <v>1273</v>
      </c>
      <c r="G86" s="293"/>
      <c r="H86" s="293" t="s">
        <v>1285</v>
      </c>
      <c r="I86" s="293" t="s">
        <v>1269</v>
      </c>
      <c r="J86" s="293">
        <v>20</v>
      </c>
      <c r="K86" s="281"/>
    </row>
    <row r="87" s="1" customFormat="1" ht="15" customHeight="1">
      <c r="B87" s="292"/>
      <c r="C87" s="267" t="s">
        <v>1286</v>
      </c>
      <c r="D87" s="267"/>
      <c r="E87" s="267"/>
      <c r="F87" s="290" t="s">
        <v>1273</v>
      </c>
      <c r="G87" s="291"/>
      <c r="H87" s="267" t="s">
        <v>1287</v>
      </c>
      <c r="I87" s="267" t="s">
        <v>1269</v>
      </c>
      <c r="J87" s="267">
        <v>50</v>
      </c>
      <c r="K87" s="281"/>
    </row>
    <row r="88" s="1" customFormat="1" ht="15" customHeight="1">
      <c r="B88" s="292"/>
      <c r="C88" s="267" t="s">
        <v>1288</v>
      </c>
      <c r="D88" s="267"/>
      <c r="E88" s="267"/>
      <c r="F88" s="290" t="s">
        <v>1273</v>
      </c>
      <c r="G88" s="291"/>
      <c r="H88" s="267" t="s">
        <v>1289</v>
      </c>
      <c r="I88" s="267" t="s">
        <v>1269</v>
      </c>
      <c r="J88" s="267">
        <v>20</v>
      </c>
      <c r="K88" s="281"/>
    </row>
    <row r="89" s="1" customFormat="1" ht="15" customHeight="1">
      <c r="B89" s="292"/>
      <c r="C89" s="267" t="s">
        <v>1290</v>
      </c>
      <c r="D89" s="267"/>
      <c r="E89" s="267"/>
      <c r="F89" s="290" t="s">
        <v>1273</v>
      </c>
      <c r="G89" s="291"/>
      <c r="H89" s="267" t="s">
        <v>1291</v>
      </c>
      <c r="I89" s="267" t="s">
        <v>1269</v>
      </c>
      <c r="J89" s="267">
        <v>20</v>
      </c>
      <c r="K89" s="281"/>
    </row>
    <row r="90" s="1" customFormat="1" ht="15" customHeight="1">
      <c r="B90" s="292"/>
      <c r="C90" s="267" t="s">
        <v>1292</v>
      </c>
      <c r="D90" s="267"/>
      <c r="E90" s="267"/>
      <c r="F90" s="290" t="s">
        <v>1273</v>
      </c>
      <c r="G90" s="291"/>
      <c r="H90" s="267" t="s">
        <v>1293</v>
      </c>
      <c r="I90" s="267" t="s">
        <v>1269</v>
      </c>
      <c r="J90" s="267">
        <v>50</v>
      </c>
      <c r="K90" s="281"/>
    </row>
    <row r="91" s="1" customFormat="1" ht="15" customHeight="1">
      <c r="B91" s="292"/>
      <c r="C91" s="267" t="s">
        <v>1294</v>
      </c>
      <c r="D91" s="267"/>
      <c r="E91" s="267"/>
      <c r="F91" s="290" t="s">
        <v>1273</v>
      </c>
      <c r="G91" s="291"/>
      <c r="H91" s="267" t="s">
        <v>1294</v>
      </c>
      <c r="I91" s="267" t="s">
        <v>1269</v>
      </c>
      <c r="J91" s="267">
        <v>50</v>
      </c>
      <c r="K91" s="281"/>
    </row>
    <row r="92" s="1" customFormat="1" ht="15" customHeight="1">
      <c r="B92" s="292"/>
      <c r="C92" s="267" t="s">
        <v>1295</v>
      </c>
      <c r="D92" s="267"/>
      <c r="E92" s="267"/>
      <c r="F92" s="290" t="s">
        <v>1273</v>
      </c>
      <c r="G92" s="291"/>
      <c r="H92" s="267" t="s">
        <v>1296</v>
      </c>
      <c r="I92" s="267" t="s">
        <v>1269</v>
      </c>
      <c r="J92" s="267">
        <v>255</v>
      </c>
      <c r="K92" s="281"/>
    </row>
    <row r="93" s="1" customFormat="1" ht="15" customHeight="1">
      <c r="B93" s="292"/>
      <c r="C93" s="267" t="s">
        <v>1297</v>
      </c>
      <c r="D93" s="267"/>
      <c r="E93" s="267"/>
      <c r="F93" s="290" t="s">
        <v>1267</v>
      </c>
      <c r="G93" s="291"/>
      <c r="H93" s="267" t="s">
        <v>1298</v>
      </c>
      <c r="I93" s="267" t="s">
        <v>1299</v>
      </c>
      <c r="J93" s="267"/>
      <c r="K93" s="281"/>
    </row>
    <row r="94" s="1" customFormat="1" ht="15" customHeight="1">
      <c r="B94" s="292"/>
      <c r="C94" s="267" t="s">
        <v>1300</v>
      </c>
      <c r="D94" s="267"/>
      <c r="E94" s="267"/>
      <c r="F94" s="290" t="s">
        <v>1267</v>
      </c>
      <c r="G94" s="291"/>
      <c r="H94" s="267" t="s">
        <v>1301</v>
      </c>
      <c r="I94" s="267" t="s">
        <v>1302</v>
      </c>
      <c r="J94" s="267"/>
      <c r="K94" s="281"/>
    </row>
    <row r="95" s="1" customFormat="1" ht="15" customHeight="1">
      <c r="B95" s="292"/>
      <c r="C95" s="267" t="s">
        <v>1303</v>
      </c>
      <c r="D95" s="267"/>
      <c r="E95" s="267"/>
      <c r="F95" s="290" t="s">
        <v>1267</v>
      </c>
      <c r="G95" s="291"/>
      <c r="H95" s="267" t="s">
        <v>1303</v>
      </c>
      <c r="I95" s="267" t="s">
        <v>1302</v>
      </c>
      <c r="J95" s="267"/>
      <c r="K95" s="281"/>
    </row>
    <row r="96" s="1" customFormat="1" ht="15" customHeight="1">
      <c r="B96" s="292"/>
      <c r="C96" s="267" t="s">
        <v>42</v>
      </c>
      <c r="D96" s="267"/>
      <c r="E96" s="267"/>
      <c r="F96" s="290" t="s">
        <v>1267</v>
      </c>
      <c r="G96" s="291"/>
      <c r="H96" s="267" t="s">
        <v>1304</v>
      </c>
      <c r="I96" s="267" t="s">
        <v>1302</v>
      </c>
      <c r="J96" s="267"/>
      <c r="K96" s="281"/>
    </row>
    <row r="97" s="1" customFormat="1" ht="15" customHeight="1">
      <c r="B97" s="292"/>
      <c r="C97" s="267" t="s">
        <v>52</v>
      </c>
      <c r="D97" s="267"/>
      <c r="E97" s="267"/>
      <c r="F97" s="290" t="s">
        <v>1267</v>
      </c>
      <c r="G97" s="291"/>
      <c r="H97" s="267" t="s">
        <v>1305</v>
      </c>
      <c r="I97" s="267" t="s">
        <v>1302</v>
      </c>
      <c r="J97" s="267"/>
      <c r="K97" s="281"/>
    </row>
    <row r="98" s="1" customFormat="1" ht="15" customHeight="1">
      <c r="B98" s="295"/>
      <c r="C98" s="296"/>
      <c r="D98" s="296"/>
      <c r="E98" s="296"/>
      <c r="F98" s="296"/>
      <c r="G98" s="296"/>
      <c r="H98" s="296"/>
      <c r="I98" s="296"/>
      <c r="J98" s="296"/>
      <c r="K98" s="297"/>
    </row>
    <row r="99" s="1" customFormat="1" ht="18.75" customHeight="1">
      <c r="B99" s="298"/>
      <c r="C99" s="299"/>
      <c r="D99" s="299"/>
      <c r="E99" s="299"/>
      <c r="F99" s="299"/>
      <c r="G99" s="299"/>
      <c r="H99" s="299"/>
      <c r="I99" s="299"/>
      <c r="J99" s="299"/>
      <c r="K99" s="298"/>
    </row>
    <row r="100" s="1" customFormat="1" ht="18.75" customHeight="1">
      <c r="B100" s="275"/>
      <c r="C100" s="275"/>
      <c r="D100" s="275"/>
      <c r="E100" s="275"/>
      <c r="F100" s="275"/>
      <c r="G100" s="275"/>
      <c r="H100" s="275"/>
      <c r="I100" s="275"/>
      <c r="J100" s="275"/>
      <c r="K100" s="275"/>
    </row>
    <row r="101" s="1" customFormat="1" ht="7.5" customHeight="1">
      <c r="B101" s="276"/>
      <c r="C101" s="277"/>
      <c r="D101" s="277"/>
      <c r="E101" s="277"/>
      <c r="F101" s="277"/>
      <c r="G101" s="277"/>
      <c r="H101" s="277"/>
      <c r="I101" s="277"/>
      <c r="J101" s="277"/>
      <c r="K101" s="278"/>
    </row>
    <row r="102" s="1" customFormat="1" ht="45" customHeight="1">
      <c r="B102" s="279"/>
      <c r="C102" s="280" t="s">
        <v>1306</v>
      </c>
      <c r="D102" s="280"/>
      <c r="E102" s="280"/>
      <c r="F102" s="280"/>
      <c r="G102" s="280"/>
      <c r="H102" s="280"/>
      <c r="I102" s="280"/>
      <c r="J102" s="280"/>
      <c r="K102" s="281"/>
    </row>
    <row r="103" s="1" customFormat="1" ht="17.25" customHeight="1">
      <c r="B103" s="279"/>
      <c r="C103" s="282" t="s">
        <v>1261</v>
      </c>
      <c r="D103" s="282"/>
      <c r="E103" s="282"/>
      <c r="F103" s="282" t="s">
        <v>1262</v>
      </c>
      <c r="G103" s="283"/>
      <c r="H103" s="282" t="s">
        <v>58</v>
      </c>
      <c r="I103" s="282" t="s">
        <v>61</v>
      </c>
      <c r="J103" s="282" t="s">
        <v>1263</v>
      </c>
      <c r="K103" s="281"/>
    </row>
    <row r="104" s="1" customFormat="1" ht="17.25" customHeight="1">
      <c r="B104" s="279"/>
      <c r="C104" s="284" t="s">
        <v>1264</v>
      </c>
      <c r="D104" s="284"/>
      <c r="E104" s="284"/>
      <c r="F104" s="285" t="s">
        <v>1265</v>
      </c>
      <c r="G104" s="286"/>
      <c r="H104" s="284"/>
      <c r="I104" s="284"/>
      <c r="J104" s="284" t="s">
        <v>1266</v>
      </c>
      <c r="K104" s="281"/>
    </row>
    <row r="105" s="1" customFormat="1" ht="5.25" customHeight="1">
      <c r="B105" s="279"/>
      <c r="C105" s="282"/>
      <c r="D105" s="282"/>
      <c r="E105" s="282"/>
      <c r="F105" s="282"/>
      <c r="G105" s="300"/>
      <c r="H105" s="282"/>
      <c r="I105" s="282"/>
      <c r="J105" s="282"/>
      <c r="K105" s="281"/>
    </row>
    <row r="106" s="1" customFormat="1" ht="15" customHeight="1">
      <c r="B106" s="279"/>
      <c r="C106" s="267" t="s">
        <v>57</v>
      </c>
      <c r="D106" s="289"/>
      <c r="E106" s="289"/>
      <c r="F106" s="290" t="s">
        <v>1267</v>
      </c>
      <c r="G106" s="267"/>
      <c r="H106" s="267" t="s">
        <v>1307</v>
      </c>
      <c r="I106" s="267" t="s">
        <v>1269</v>
      </c>
      <c r="J106" s="267">
        <v>20</v>
      </c>
      <c r="K106" s="281"/>
    </row>
    <row r="107" s="1" customFormat="1" ht="15" customHeight="1">
      <c r="B107" s="279"/>
      <c r="C107" s="267" t="s">
        <v>1270</v>
      </c>
      <c r="D107" s="267"/>
      <c r="E107" s="267"/>
      <c r="F107" s="290" t="s">
        <v>1267</v>
      </c>
      <c r="G107" s="267"/>
      <c r="H107" s="267" t="s">
        <v>1307</v>
      </c>
      <c r="I107" s="267" t="s">
        <v>1269</v>
      </c>
      <c r="J107" s="267">
        <v>120</v>
      </c>
      <c r="K107" s="281"/>
    </row>
    <row r="108" s="1" customFormat="1" ht="15" customHeight="1">
      <c r="B108" s="292"/>
      <c r="C108" s="267" t="s">
        <v>1272</v>
      </c>
      <c r="D108" s="267"/>
      <c r="E108" s="267"/>
      <c r="F108" s="290" t="s">
        <v>1273</v>
      </c>
      <c r="G108" s="267"/>
      <c r="H108" s="267" t="s">
        <v>1307</v>
      </c>
      <c r="I108" s="267" t="s">
        <v>1269</v>
      </c>
      <c r="J108" s="267">
        <v>50</v>
      </c>
      <c r="K108" s="281"/>
    </row>
    <row r="109" s="1" customFormat="1" ht="15" customHeight="1">
      <c r="B109" s="292"/>
      <c r="C109" s="267" t="s">
        <v>1275</v>
      </c>
      <c r="D109" s="267"/>
      <c r="E109" s="267"/>
      <c r="F109" s="290" t="s">
        <v>1267</v>
      </c>
      <c r="G109" s="267"/>
      <c r="H109" s="267" t="s">
        <v>1307</v>
      </c>
      <c r="I109" s="267" t="s">
        <v>1277</v>
      </c>
      <c r="J109" s="267"/>
      <c r="K109" s="281"/>
    </row>
    <row r="110" s="1" customFormat="1" ht="15" customHeight="1">
      <c r="B110" s="292"/>
      <c r="C110" s="267" t="s">
        <v>1286</v>
      </c>
      <c r="D110" s="267"/>
      <c r="E110" s="267"/>
      <c r="F110" s="290" t="s">
        <v>1273</v>
      </c>
      <c r="G110" s="267"/>
      <c r="H110" s="267" t="s">
        <v>1307</v>
      </c>
      <c r="I110" s="267" t="s">
        <v>1269</v>
      </c>
      <c r="J110" s="267">
        <v>50</v>
      </c>
      <c r="K110" s="281"/>
    </row>
    <row r="111" s="1" customFormat="1" ht="15" customHeight="1">
      <c r="B111" s="292"/>
      <c r="C111" s="267" t="s">
        <v>1294</v>
      </c>
      <c r="D111" s="267"/>
      <c r="E111" s="267"/>
      <c r="F111" s="290" t="s">
        <v>1273</v>
      </c>
      <c r="G111" s="267"/>
      <c r="H111" s="267" t="s">
        <v>1307</v>
      </c>
      <c r="I111" s="267" t="s">
        <v>1269</v>
      </c>
      <c r="J111" s="267">
        <v>50</v>
      </c>
      <c r="K111" s="281"/>
    </row>
    <row r="112" s="1" customFormat="1" ht="15" customHeight="1">
      <c r="B112" s="292"/>
      <c r="C112" s="267" t="s">
        <v>1292</v>
      </c>
      <c r="D112" s="267"/>
      <c r="E112" s="267"/>
      <c r="F112" s="290" t="s">
        <v>1273</v>
      </c>
      <c r="G112" s="267"/>
      <c r="H112" s="267" t="s">
        <v>1307</v>
      </c>
      <c r="I112" s="267" t="s">
        <v>1269</v>
      </c>
      <c r="J112" s="267">
        <v>50</v>
      </c>
      <c r="K112" s="281"/>
    </row>
    <row r="113" s="1" customFormat="1" ht="15" customHeight="1">
      <c r="B113" s="292"/>
      <c r="C113" s="267" t="s">
        <v>57</v>
      </c>
      <c r="D113" s="267"/>
      <c r="E113" s="267"/>
      <c r="F113" s="290" t="s">
        <v>1267</v>
      </c>
      <c r="G113" s="267"/>
      <c r="H113" s="267" t="s">
        <v>1308</v>
      </c>
      <c r="I113" s="267" t="s">
        <v>1269</v>
      </c>
      <c r="J113" s="267">
        <v>20</v>
      </c>
      <c r="K113" s="281"/>
    </row>
    <row r="114" s="1" customFormat="1" ht="15" customHeight="1">
      <c r="B114" s="292"/>
      <c r="C114" s="267" t="s">
        <v>1309</v>
      </c>
      <c r="D114" s="267"/>
      <c r="E114" s="267"/>
      <c r="F114" s="290" t="s">
        <v>1267</v>
      </c>
      <c r="G114" s="267"/>
      <c r="H114" s="267" t="s">
        <v>1310</v>
      </c>
      <c r="I114" s="267" t="s">
        <v>1269</v>
      </c>
      <c r="J114" s="267">
        <v>120</v>
      </c>
      <c r="K114" s="281"/>
    </row>
    <row r="115" s="1" customFormat="1" ht="15" customHeight="1">
      <c r="B115" s="292"/>
      <c r="C115" s="267" t="s">
        <v>42</v>
      </c>
      <c r="D115" s="267"/>
      <c r="E115" s="267"/>
      <c r="F115" s="290" t="s">
        <v>1267</v>
      </c>
      <c r="G115" s="267"/>
      <c r="H115" s="267" t="s">
        <v>1311</v>
      </c>
      <c r="I115" s="267" t="s">
        <v>1302</v>
      </c>
      <c r="J115" s="267"/>
      <c r="K115" s="281"/>
    </row>
    <row r="116" s="1" customFormat="1" ht="15" customHeight="1">
      <c r="B116" s="292"/>
      <c r="C116" s="267" t="s">
        <v>52</v>
      </c>
      <c r="D116" s="267"/>
      <c r="E116" s="267"/>
      <c r="F116" s="290" t="s">
        <v>1267</v>
      </c>
      <c r="G116" s="267"/>
      <c r="H116" s="267" t="s">
        <v>1312</v>
      </c>
      <c r="I116" s="267" t="s">
        <v>1302</v>
      </c>
      <c r="J116" s="267"/>
      <c r="K116" s="281"/>
    </row>
    <row r="117" s="1" customFormat="1" ht="15" customHeight="1">
      <c r="B117" s="292"/>
      <c r="C117" s="267" t="s">
        <v>61</v>
      </c>
      <c r="D117" s="267"/>
      <c r="E117" s="267"/>
      <c r="F117" s="290" t="s">
        <v>1267</v>
      </c>
      <c r="G117" s="267"/>
      <c r="H117" s="267" t="s">
        <v>1313</v>
      </c>
      <c r="I117" s="267" t="s">
        <v>1314</v>
      </c>
      <c r="J117" s="267"/>
      <c r="K117" s="281"/>
    </row>
    <row r="118" s="1" customFormat="1" ht="15" customHeight="1">
      <c r="B118" s="295"/>
      <c r="C118" s="301"/>
      <c r="D118" s="301"/>
      <c r="E118" s="301"/>
      <c r="F118" s="301"/>
      <c r="G118" s="301"/>
      <c r="H118" s="301"/>
      <c r="I118" s="301"/>
      <c r="J118" s="301"/>
      <c r="K118" s="297"/>
    </row>
    <row r="119" s="1" customFormat="1" ht="18.75" customHeight="1">
      <c r="B119" s="302"/>
      <c r="C119" s="303"/>
      <c r="D119" s="303"/>
      <c r="E119" s="303"/>
      <c r="F119" s="304"/>
      <c r="G119" s="303"/>
      <c r="H119" s="303"/>
      <c r="I119" s="303"/>
      <c r="J119" s="303"/>
      <c r="K119" s="302"/>
    </row>
    <row r="120" s="1" customFormat="1" ht="18.75" customHeight="1">
      <c r="B120" s="275"/>
      <c r="C120" s="275"/>
      <c r="D120" s="275"/>
      <c r="E120" s="275"/>
      <c r="F120" s="275"/>
      <c r="G120" s="275"/>
      <c r="H120" s="275"/>
      <c r="I120" s="275"/>
      <c r="J120" s="275"/>
      <c r="K120" s="275"/>
    </row>
    <row r="121" s="1" customFormat="1" ht="7.5" customHeight="1">
      <c r="B121" s="305"/>
      <c r="C121" s="306"/>
      <c r="D121" s="306"/>
      <c r="E121" s="306"/>
      <c r="F121" s="306"/>
      <c r="G121" s="306"/>
      <c r="H121" s="306"/>
      <c r="I121" s="306"/>
      <c r="J121" s="306"/>
      <c r="K121" s="307"/>
    </row>
    <row r="122" s="1" customFormat="1" ht="45" customHeight="1">
      <c r="B122" s="308"/>
      <c r="C122" s="258" t="s">
        <v>1315</v>
      </c>
      <c r="D122" s="258"/>
      <c r="E122" s="258"/>
      <c r="F122" s="258"/>
      <c r="G122" s="258"/>
      <c r="H122" s="258"/>
      <c r="I122" s="258"/>
      <c r="J122" s="258"/>
      <c r="K122" s="309"/>
    </row>
    <row r="123" s="1" customFormat="1" ht="17.25" customHeight="1">
      <c r="B123" s="310"/>
      <c r="C123" s="282" t="s">
        <v>1261</v>
      </c>
      <c r="D123" s="282"/>
      <c r="E123" s="282"/>
      <c r="F123" s="282" t="s">
        <v>1262</v>
      </c>
      <c r="G123" s="283"/>
      <c r="H123" s="282" t="s">
        <v>58</v>
      </c>
      <c r="I123" s="282" t="s">
        <v>61</v>
      </c>
      <c r="J123" s="282" t="s">
        <v>1263</v>
      </c>
      <c r="K123" s="311"/>
    </row>
    <row r="124" s="1" customFormat="1" ht="17.25" customHeight="1">
      <c r="B124" s="310"/>
      <c r="C124" s="284" t="s">
        <v>1264</v>
      </c>
      <c r="D124" s="284"/>
      <c r="E124" s="284"/>
      <c r="F124" s="285" t="s">
        <v>1265</v>
      </c>
      <c r="G124" s="286"/>
      <c r="H124" s="284"/>
      <c r="I124" s="284"/>
      <c r="J124" s="284" t="s">
        <v>1266</v>
      </c>
      <c r="K124" s="311"/>
    </row>
    <row r="125" s="1" customFormat="1" ht="5.25" customHeight="1">
      <c r="B125" s="312"/>
      <c r="C125" s="287"/>
      <c r="D125" s="287"/>
      <c r="E125" s="287"/>
      <c r="F125" s="287"/>
      <c r="G125" s="313"/>
      <c r="H125" s="287"/>
      <c r="I125" s="287"/>
      <c r="J125" s="287"/>
      <c r="K125" s="314"/>
    </row>
    <row r="126" s="1" customFormat="1" ht="15" customHeight="1">
      <c r="B126" s="312"/>
      <c r="C126" s="267" t="s">
        <v>1270</v>
      </c>
      <c r="D126" s="289"/>
      <c r="E126" s="289"/>
      <c r="F126" s="290" t="s">
        <v>1267</v>
      </c>
      <c r="G126" s="267"/>
      <c r="H126" s="267" t="s">
        <v>1307</v>
      </c>
      <c r="I126" s="267" t="s">
        <v>1269</v>
      </c>
      <c r="J126" s="267">
        <v>120</v>
      </c>
      <c r="K126" s="315"/>
    </row>
    <row r="127" s="1" customFormat="1" ht="15" customHeight="1">
      <c r="B127" s="312"/>
      <c r="C127" s="267" t="s">
        <v>1316</v>
      </c>
      <c r="D127" s="267"/>
      <c r="E127" s="267"/>
      <c r="F127" s="290" t="s">
        <v>1267</v>
      </c>
      <c r="G127" s="267"/>
      <c r="H127" s="267" t="s">
        <v>1317</v>
      </c>
      <c r="I127" s="267" t="s">
        <v>1269</v>
      </c>
      <c r="J127" s="267" t="s">
        <v>1318</v>
      </c>
      <c r="K127" s="315"/>
    </row>
    <row r="128" s="1" customFormat="1" ht="15" customHeight="1">
      <c r="B128" s="312"/>
      <c r="C128" s="267" t="s">
        <v>1215</v>
      </c>
      <c r="D128" s="267"/>
      <c r="E128" s="267"/>
      <c r="F128" s="290" t="s">
        <v>1267</v>
      </c>
      <c r="G128" s="267"/>
      <c r="H128" s="267" t="s">
        <v>1319</v>
      </c>
      <c r="I128" s="267" t="s">
        <v>1269</v>
      </c>
      <c r="J128" s="267" t="s">
        <v>1318</v>
      </c>
      <c r="K128" s="315"/>
    </row>
    <row r="129" s="1" customFormat="1" ht="15" customHeight="1">
      <c r="B129" s="312"/>
      <c r="C129" s="267" t="s">
        <v>1278</v>
      </c>
      <c r="D129" s="267"/>
      <c r="E129" s="267"/>
      <c r="F129" s="290" t="s">
        <v>1273</v>
      </c>
      <c r="G129" s="267"/>
      <c r="H129" s="267" t="s">
        <v>1279</v>
      </c>
      <c r="I129" s="267" t="s">
        <v>1269</v>
      </c>
      <c r="J129" s="267">
        <v>15</v>
      </c>
      <c r="K129" s="315"/>
    </row>
    <row r="130" s="1" customFormat="1" ht="15" customHeight="1">
      <c r="B130" s="312"/>
      <c r="C130" s="293" t="s">
        <v>1280</v>
      </c>
      <c r="D130" s="293"/>
      <c r="E130" s="293"/>
      <c r="F130" s="294" t="s">
        <v>1273</v>
      </c>
      <c r="G130" s="293"/>
      <c r="H130" s="293" t="s">
        <v>1281</v>
      </c>
      <c r="I130" s="293" t="s">
        <v>1269</v>
      </c>
      <c r="J130" s="293">
        <v>15</v>
      </c>
      <c r="K130" s="315"/>
    </row>
    <row r="131" s="1" customFormat="1" ht="15" customHeight="1">
      <c r="B131" s="312"/>
      <c r="C131" s="293" t="s">
        <v>1282</v>
      </c>
      <c r="D131" s="293"/>
      <c r="E131" s="293"/>
      <c r="F131" s="294" t="s">
        <v>1273</v>
      </c>
      <c r="G131" s="293"/>
      <c r="H131" s="293" t="s">
        <v>1283</v>
      </c>
      <c r="I131" s="293" t="s">
        <v>1269</v>
      </c>
      <c r="J131" s="293">
        <v>20</v>
      </c>
      <c r="K131" s="315"/>
    </row>
    <row r="132" s="1" customFormat="1" ht="15" customHeight="1">
      <c r="B132" s="312"/>
      <c r="C132" s="293" t="s">
        <v>1284</v>
      </c>
      <c r="D132" s="293"/>
      <c r="E132" s="293"/>
      <c r="F132" s="294" t="s">
        <v>1273</v>
      </c>
      <c r="G132" s="293"/>
      <c r="H132" s="293" t="s">
        <v>1285</v>
      </c>
      <c r="I132" s="293" t="s">
        <v>1269</v>
      </c>
      <c r="J132" s="293">
        <v>20</v>
      </c>
      <c r="K132" s="315"/>
    </row>
    <row r="133" s="1" customFormat="1" ht="15" customHeight="1">
      <c r="B133" s="312"/>
      <c r="C133" s="267" t="s">
        <v>1272</v>
      </c>
      <c r="D133" s="267"/>
      <c r="E133" s="267"/>
      <c r="F133" s="290" t="s">
        <v>1273</v>
      </c>
      <c r="G133" s="267"/>
      <c r="H133" s="267" t="s">
        <v>1307</v>
      </c>
      <c r="I133" s="267" t="s">
        <v>1269</v>
      </c>
      <c r="J133" s="267">
        <v>50</v>
      </c>
      <c r="K133" s="315"/>
    </row>
    <row r="134" s="1" customFormat="1" ht="15" customHeight="1">
      <c r="B134" s="312"/>
      <c r="C134" s="267" t="s">
        <v>1286</v>
      </c>
      <c r="D134" s="267"/>
      <c r="E134" s="267"/>
      <c r="F134" s="290" t="s">
        <v>1273</v>
      </c>
      <c r="G134" s="267"/>
      <c r="H134" s="267" t="s">
        <v>1307</v>
      </c>
      <c r="I134" s="267" t="s">
        <v>1269</v>
      </c>
      <c r="J134" s="267">
        <v>50</v>
      </c>
      <c r="K134" s="315"/>
    </row>
    <row r="135" s="1" customFormat="1" ht="15" customHeight="1">
      <c r="B135" s="312"/>
      <c r="C135" s="267" t="s">
        <v>1292</v>
      </c>
      <c r="D135" s="267"/>
      <c r="E135" s="267"/>
      <c r="F135" s="290" t="s">
        <v>1273</v>
      </c>
      <c r="G135" s="267"/>
      <c r="H135" s="267" t="s">
        <v>1307</v>
      </c>
      <c r="I135" s="267" t="s">
        <v>1269</v>
      </c>
      <c r="J135" s="267">
        <v>50</v>
      </c>
      <c r="K135" s="315"/>
    </row>
    <row r="136" s="1" customFormat="1" ht="15" customHeight="1">
      <c r="B136" s="312"/>
      <c r="C136" s="267" t="s">
        <v>1294</v>
      </c>
      <c r="D136" s="267"/>
      <c r="E136" s="267"/>
      <c r="F136" s="290" t="s">
        <v>1273</v>
      </c>
      <c r="G136" s="267"/>
      <c r="H136" s="267" t="s">
        <v>1307</v>
      </c>
      <c r="I136" s="267" t="s">
        <v>1269</v>
      </c>
      <c r="J136" s="267">
        <v>50</v>
      </c>
      <c r="K136" s="315"/>
    </row>
    <row r="137" s="1" customFormat="1" ht="15" customHeight="1">
      <c r="B137" s="312"/>
      <c r="C137" s="267" t="s">
        <v>1295</v>
      </c>
      <c r="D137" s="267"/>
      <c r="E137" s="267"/>
      <c r="F137" s="290" t="s">
        <v>1273</v>
      </c>
      <c r="G137" s="267"/>
      <c r="H137" s="267" t="s">
        <v>1320</v>
      </c>
      <c r="I137" s="267" t="s">
        <v>1269</v>
      </c>
      <c r="J137" s="267">
        <v>255</v>
      </c>
      <c r="K137" s="315"/>
    </row>
    <row r="138" s="1" customFormat="1" ht="15" customHeight="1">
      <c r="B138" s="312"/>
      <c r="C138" s="267" t="s">
        <v>1297</v>
      </c>
      <c r="D138" s="267"/>
      <c r="E138" s="267"/>
      <c r="F138" s="290" t="s">
        <v>1267</v>
      </c>
      <c r="G138" s="267"/>
      <c r="H138" s="267" t="s">
        <v>1321</v>
      </c>
      <c r="I138" s="267" t="s">
        <v>1299</v>
      </c>
      <c r="J138" s="267"/>
      <c r="K138" s="315"/>
    </row>
    <row r="139" s="1" customFormat="1" ht="15" customHeight="1">
      <c r="B139" s="312"/>
      <c r="C139" s="267" t="s">
        <v>1300</v>
      </c>
      <c r="D139" s="267"/>
      <c r="E139" s="267"/>
      <c r="F139" s="290" t="s">
        <v>1267</v>
      </c>
      <c r="G139" s="267"/>
      <c r="H139" s="267" t="s">
        <v>1322</v>
      </c>
      <c r="I139" s="267" t="s">
        <v>1302</v>
      </c>
      <c r="J139" s="267"/>
      <c r="K139" s="315"/>
    </row>
    <row r="140" s="1" customFormat="1" ht="15" customHeight="1">
      <c r="B140" s="312"/>
      <c r="C140" s="267" t="s">
        <v>1303</v>
      </c>
      <c r="D140" s="267"/>
      <c r="E140" s="267"/>
      <c r="F140" s="290" t="s">
        <v>1267</v>
      </c>
      <c r="G140" s="267"/>
      <c r="H140" s="267" t="s">
        <v>1303</v>
      </c>
      <c r="I140" s="267" t="s">
        <v>1302</v>
      </c>
      <c r="J140" s="267"/>
      <c r="K140" s="315"/>
    </row>
    <row r="141" s="1" customFormat="1" ht="15" customHeight="1">
      <c r="B141" s="312"/>
      <c r="C141" s="267" t="s">
        <v>42</v>
      </c>
      <c r="D141" s="267"/>
      <c r="E141" s="267"/>
      <c r="F141" s="290" t="s">
        <v>1267</v>
      </c>
      <c r="G141" s="267"/>
      <c r="H141" s="267" t="s">
        <v>1323</v>
      </c>
      <c r="I141" s="267" t="s">
        <v>1302</v>
      </c>
      <c r="J141" s="267"/>
      <c r="K141" s="315"/>
    </row>
    <row r="142" s="1" customFormat="1" ht="15" customHeight="1">
      <c r="B142" s="312"/>
      <c r="C142" s="267" t="s">
        <v>1324</v>
      </c>
      <c r="D142" s="267"/>
      <c r="E142" s="267"/>
      <c r="F142" s="290" t="s">
        <v>1267</v>
      </c>
      <c r="G142" s="267"/>
      <c r="H142" s="267" t="s">
        <v>1325</v>
      </c>
      <c r="I142" s="267" t="s">
        <v>1302</v>
      </c>
      <c r="J142" s="267"/>
      <c r="K142" s="315"/>
    </row>
    <row r="143" s="1" customFormat="1" ht="15" customHeight="1">
      <c r="B143" s="316"/>
      <c r="C143" s="317"/>
      <c r="D143" s="317"/>
      <c r="E143" s="317"/>
      <c r="F143" s="317"/>
      <c r="G143" s="317"/>
      <c r="H143" s="317"/>
      <c r="I143" s="317"/>
      <c r="J143" s="317"/>
      <c r="K143" s="318"/>
    </row>
    <row r="144" s="1" customFormat="1" ht="18.75" customHeight="1">
      <c r="B144" s="303"/>
      <c r="C144" s="303"/>
      <c r="D144" s="303"/>
      <c r="E144" s="303"/>
      <c r="F144" s="304"/>
      <c r="G144" s="303"/>
      <c r="H144" s="303"/>
      <c r="I144" s="303"/>
      <c r="J144" s="303"/>
      <c r="K144" s="303"/>
    </row>
    <row r="145" s="1" customFormat="1" ht="18.75" customHeight="1">
      <c r="B145" s="275"/>
      <c r="C145" s="275"/>
      <c r="D145" s="275"/>
      <c r="E145" s="275"/>
      <c r="F145" s="275"/>
      <c r="G145" s="275"/>
      <c r="H145" s="275"/>
      <c r="I145" s="275"/>
      <c r="J145" s="275"/>
      <c r="K145" s="275"/>
    </row>
    <row r="146" s="1" customFormat="1" ht="7.5" customHeight="1">
      <c r="B146" s="276"/>
      <c r="C146" s="277"/>
      <c r="D146" s="277"/>
      <c r="E146" s="277"/>
      <c r="F146" s="277"/>
      <c r="G146" s="277"/>
      <c r="H146" s="277"/>
      <c r="I146" s="277"/>
      <c r="J146" s="277"/>
      <c r="K146" s="278"/>
    </row>
    <row r="147" s="1" customFormat="1" ht="45" customHeight="1">
      <c r="B147" s="279"/>
      <c r="C147" s="280" t="s">
        <v>1326</v>
      </c>
      <c r="D147" s="280"/>
      <c r="E147" s="280"/>
      <c r="F147" s="280"/>
      <c r="G147" s="280"/>
      <c r="H147" s="280"/>
      <c r="I147" s="280"/>
      <c r="J147" s="280"/>
      <c r="K147" s="281"/>
    </row>
    <row r="148" s="1" customFormat="1" ht="17.25" customHeight="1">
      <c r="B148" s="279"/>
      <c r="C148" s="282" t="s">
        <v>1261</v>
      </c>
      <c r="D148" s="282"/>
      <c r="E148" s="282"/>
      <c r="F148" s="282" t="s">
        <v>1262</v>
      </c>
      <c r="G148" s="283"/>
      <c r="H148" s="282" t="s">
        <v>58</v>
      </c>
      <c r="I148" s="282" t="s">
        <v>61</v>
      </c>
      <c r="J148" s="282" t="s">
        <v>1263</v>
      </c>
      <c r="K148" s="281"/>
    </row>
    <row r="149" s="1" customFormat="1" ht="17.25" customHeight="1">
      <c r="B149" s="279"/>
      <c r="C149" s="284" t="s">
        <v>1264</v>
      </c>
      <c r="D149" s="284"/>
      <c r="E149" s="284"/>
      <c r="F149" s="285" t="s">
        <v>1265</v>
      </c>
      <c r="G149" s="286"/>
      <c r="H149" s="284"/>
      <c r="I149" s="284"/>
      <c r="J149" s="284" t="s">
        <v>1266</v>
      </c>
      <c r="K149" s="281"/>
    </row>
    <row r="150" s="1" customFormat="1" ht="5.25" customHeight="1">
      <c r="B150" s="292"/>
      <c r="C150" s="287"/>
      <c r="D150" s="287"/>
      <c r="E150" s="287"/>
      <c r="F150" s="287"/>
      <c r="G150" s="288"/>
      <c r="H150" s="287"/>
      <c r="I150" s="287"/>
      <c r="J150" s="287"/>
      <c r="K150" s="315"/>
    </row>
    <row r="151" s="1" customFormat="1" ht="15" customHeight="1">
      <c r="B151" s="292"/>
      <c r="C151" s="319" t="s">
        <v>1270</v>
      </c>
      <c r="D151" s="267"/>
      <c r="E151" s="267"/>
      <c r="F151" s="320" t="s">
        <v>1267</v>
      </c>
      <c r="G151" s="267"/>
      <c r="H151" s="319" t="s">
        <v>1307</v>
      </c>
      <c r="I151" s="319" t="s">
        <v>1269</v>
      </c>
      <c r="J151" s="319">
        <v>120</v>
      </c>
      <c r="K151" s="315"/>
    </row>
    <row r="152" s="1" customFormat="1" ht="15" customHeight="1">
      <c r="B152" s="292"/>
      <c r="C152" s="319" t="s">
        <v>1316</v>
      </c>
      <c r="D152" s="267"/>
      <c r="E152" s="267"/>
      <c r="F152" s="320" t="s">
        <v>1267</v>
      </c>
      <c r="G152" s="267"/>
      <c r="H152" s="319" t="s">
        <v>1327</v>
      </c>
      <c r="I152" s="319" t="s">
        <v>1269</v>
      </c>
      <c r="J152" s="319" t="s">
        <v>1318</v>
      </c>
      <c r="K152" s="315"/>
    </row>
    <row r="153" s="1" customFormat="1" ht="15" customHeight="1">
      <c r="B153" s="292"/>
      <c r="C153" s="319" t="s">
        <v>1215</v>
      </c>
      <c r="D153" s="267"/>
      <c r="E153" s="267"/>
      <c r="F153" s="320" t="s">
        <v>1267</v>
      </c>
      <c r="G153" s="267"/>
      <c r="H153" s="319" t="s">
        <v>1328</v>
      </c>
      <c r="I153" s="319" t="s">
        <v>1269</v>
      </c>
      <c r="J153" s="319" t="s">
        <v>1318</v>
      </c>
      <c r="K153" s="315"/>
    </row>
    <row r="154" s="1" customFormat="1" ht="15" customHeight="1">
      <c r="B154" s="292"/>
      <c r="C154" s="319" t="s">
        <v>1272</v>
      </c>
      <c r="D154" s="267"/>
      <c r="E154" s="267"/>
      <c r="F154" s="320" t="s">
        <v>1273</v>
      </c>
      <c r="G154" s="267"/>
      <c r="H154" s="319" t="s">
        <v>1307</v>
      </c>
      <c r="I154" s="319" t="s">
        <v>1269</v>
      </c>
      <c r="J154" s="319">
        <v>50</v>
      </c>
      <c r="K154" s="315"/>
    </row>
    <row r="155" s="1" customFormat="1" ht="15" customHeight="1">
      <c r="B155" s="292"/>
      <c r="C155" s="319" t="s">
        <v>1275</v>
      </c>
      <c r="D155" s="267"/>
      <c r="E155" s="267"/>
      <c r="F155" s="320" t="s">
        <v>1267</v>
      </c>
      <c r="G155" s="267"/>
      <c r="H155" s="319" t="s">
        <v>1307</v>
      </c>
      <c r="I155" s="319" t="s">
        <v>1277</v>
      </c>
      <c r="J155" s="319"/>
      <c r="K155" s="315"/>
    </row>
    <row r="156" s="1" customFormat="1" ht="15" customHeight="1">
      <c r="B156" s="292"/>
      <c r="C156" s="319" t="s">
        <v>1286</v>
      </c>
      <c r="D156" s="267"/>
      <c r="E156" s="267"/>
      <c r="F156" s="320" t="s">
        <v>1273</v>
      </c>
      <c r="G156" s="267"/>
      <c r="H156" s="319" t="s">
        <v>1307</v>
      </c>
      <c r="I156" s="319" t="s">
        <v>1269</v>
      </c>
      <c r="J156" s="319">
        <v>50</v>
      </c>
      <c r="K156" s="315"/>
    </row>
    <row r="157" s="1" customFormat="1" ht="15" customHeight="1">
      <c r="B157" s="292"/>
      <c r="C157" s="319" t="s">
        <v>1294</v>
      </c>
      <c r="D157" s="267"/>
      <c r="E157" s="267"/>
      <c r="F157" s="320" t="s">
        <v>1273</v>
      </c>
      <c r="G157" s="267"/>
      <c r="H157" s="319" t="s">
        <v>1307</v>
      </c>
      <c r="I157" s="319" t="s">
        <v>1269</v>
      </c>
      <c r="J157" s="319">
        <v>50</v>
      </c>
      <c r="K157" s="315"/>
    </row>
    <row r="158" s="1" customFormat="1" ht="15" customHeight="1">
      <c r="B158" s="292"/>
      <c r="C158" s="319" t="s">
        <v>1292</v>
      </c>
      <c r="D158" s="267"/>
      <c r="E158" s="267"/>
      <c r="F158" s="320" t="s">
        <v>1273</v>
      </c>
      <c r="G158" s="267"/>
      <c r="H158" s="319" t="s">
        <v>1307</v>
      </c>
      <c r="I158" s="319" t="s">
        <v>1269</v>
      </c>
      <c r="J158" s="319">
        <v>50</v>
      </c>
      <c r="K158" s="315"/>
    </row>
    <row r="159" s="1" customFormat="1" ht="15" customHeight="1">
      <c r="B159" s="292"/>
      <c r="C159" s="319" t="s">
        <v>94</v>
      </c>
      <c r="D159" s="267"/>
      <c r="E159" s="267"/>
      <c r="F159" s="320" t="s">
        <v>1267</v>
      </c>
      <c r="G159" s="267"/>
      <c r="H159" s="319" t="s">
        <v>1329</v>
      </c>
      <c r="I159" s="319" t="s">
        <v>1269</v>
      </c>
      <c r="J159" s="319" t="s">
        <v>1330</v>
      </c>
      <c r="K159" s="315"/>
    </row>
    <row r="160" s="1" customFormat="1" ht="15" customHeight="1">
      <c r="B160" s="292"/>
      <c r="C160" s="319" t="s">
        <v>1331</v>
      </c>
      <c r="D160" s="267"/>
      <c r="E160" s="267"/>
      <c r="F160" s="320" t="s">
        <v>1267</v>
      </c>
      <c r="G160" s="267"/>
      <c r="H160" s="319" t="s">
        <v>1332</v>
      </c>
      <c r="I160" s="319" t="s">
        <v>1302</v>
      </c>
      <c r="J160" s="319"/>
      <c r="K160" s="315"/>
    </row>
    <row r="161" s="1" customFormat="1" ht="15" customHeight="1">
      <c r="B161" s="321"/>
      <c r="C161" s="301"/>
      <c r="D161" s="301"/>
      <c r="E161" s="301"/>
      <c r="F161" s="301"/>
      <c r="G161" s="301"/>
      <c r="H161" s="301"/>
      <c r="I161" s="301"/>
      <c r="J161" s="301"/>
      <c r="K161" s="322"/>
    </row>
    <row r="162" s="1" customFormat="1" ht="18.75" customHeight="1">
      <c r="B162" s="303"/>
      <c r="C162" s="313"/>
      <c r="D162" s="313"/>
      <c r="E162" s="313"/>
      <c r="F162" s="323"/>
      <c r="G162" s="313"/>
      <c r="H162" s="313"/>
      <c r="I162" s="313"/>
      <c r="J162" s="313"/>
      <c r="K162" s="303"/>
    </row>
    <row r="163" s="1" customFormat="1" ht="18.75" customHeight="1">
      <c r="B163" s="275"/>
      <c r="C163" s="275"/>
      <c r="D163" s="275"/>
      <c r="E163" s="275"/>
      <c r="F163" s="275"/>
      <c r="G163" s="275"/>
      <c r="H163" s="275"/>
      <c r="I163" s="275"/>
      <c r="J163" s="275"/>
      <c r="K163" s="275"/>
    </row>
    <row r="164" s="1" customFormat="1" ht="7.5" customHeight="1">
      <c r="B164" s="254"/>
      <c r="C164" s="255"/>
      <c r="D164" s="255"/>
      <c r="E164" s="255"/>
      <c r="F164" s="255"/>
      <c r="G164" s="255"/>
      <c r="H164" s="255"/>
      <c r="I164" s="255"/>
      <c r="J164" s="255"/>
      <c r="K164" s="256"/>
    </row>
    <row r="165" s="1" customFormat="1" ht="45" customHeight="1">
      <c r="B165" s="257"/>
      <c r="C165" s="258" t="s">
        <v>1333</v>
      </c>
      <c r="D165" s="258"/>
      <c r="E165" s="258"/>
      <c r="F165" s="258"/>
      <c r="G165" s="258"/>
      <c r="H165" s="258"/>
      <c r="I165" s="258"/>
      <c r="J165" s="258"/>
      <c r="K165" s="259"/>
    </row>
    <row r="166" s="1" customFormat="1" ht="17.25" customHeight="1">
      <c r="B166" s="257"/>
      <c r="C166" s="282" t="s">
        <v>1261</v>
      </c>
      <c r="D166" s="282"/>
      <c r="E166" s="282"/>
      <c r="F166" s="282" t="s">
        <v>1262</v>
      </c>
      <c r="G166" s="324"/>
      <c r="H166" s="325" t="s">
        <v>58</v>
      </c>
      <c r="I166" s="325" t="s">
        <v>61</v>
      </c>
      <c r="J166" s="282" t="s">
        <v>1263</v>
      </c>
      <c r="K166" s="259"/>
    </row>
    <row r="167" s="1" customFormat="1" ht="17.25" customHeight="1">
      <c r="B167" s="260"/>
      <c r="C167" s="284" t="s">
        <v>1264</v>
      </c>
      <c r="D167" s="284"/>
      <c r="E167" s="284"/>
      <c r="F167" s="285" t="s">
        <v>1265</v>
      </c>
      <c r="G167" s="326"/>
      <c r="H167" s="327"/>
      <c r="I167" s="327"/>
      <c r="J167" s="284" t="s">
        <v>1266</v>
      </c>
      <c r="K167" s="262"/>
    </row>
    <row r="168" s="1" customFormat="1" ht="5.25" customHeight="1">
      <c r="B168" s="292"/>
      <c r="C168" s="287"/>
      <c r="D168" s="287"/>
      <c r="E168" s="287"/>
      <c r="F168" s="287"/>
      <c r="G168" s="288"/>
      <c r="H168" s="287"/>
      <c r="I168" s="287"/>
      <c r="J168" s="287"/>
      <c r="K168" s="315"/>
    </row>
    <row r="169" s="1" customFormat="1" ht="15" customHeight="1">
      <c r="B169" s="292"/>
      <c r="C169" s="267" t="s">
        <v>1270</v>
      </c>
      <c r="D169" s="267"/>
      <c r="E169" s="267"/>
      <c r="F169" s="290" t="s">
        <v>1267</v>
      </c>
      <c r="G169" s="267"/>
      <c r="H169" s="267" t="s">
        <v>1307</v>
      </c>
      <c r="I169" s="267" t="s">
        <v>1269</v>
      </c>
      <c r="J169" s="267">
        <v>120</v>
      </c>
      <c r="K169" s="315"/>
    </row>
    <row r="170" s="1" customFormat="1" ht="15" customHeight="1">
      <c r="B170" s="292"/>
      <c r="C170" s="267" t="s">
        <v>1316</v>
      </c>
      <c r="D170" s="267"/>
      <c r="E170" s="267"/>
      <c r="F170" s="290" t="s">
        <v>1267</v>
      </c>
      <c r="G170" s="267"/>
      <c r="H170" s="267" t="s">
        <v>1317</v>
      </c>
      <c r="I170" s="267" t="s">
        <v>1269</v>
      </c>
      <c r="J170" s="267" t="s">
        <v>1318</v>
      </c>
      <c r="K170" s="315"/>
    </row>
    <row r="171" s="1" customFormat="1" ht="15" customHeight="1">
      <c r="B171" s="292"/>
      <c r="C171" s="267" t="s">
        <v>1215</v>
      </c>
      <c r="D171" s="267"/>
      <c r="E171" s="267"/>
      <c r="F171" s="290" t="s">
        <v>1267</v>
      </c>
      <c r="G171" s="267"/>
      <c r="H171" s="267" t="s">
        <v>1334</v>
      </c>
      <c r="I171" s="267" t="s">
        <v>1269</v>
      </c>
      <c r="J171" s="267" t="s">
        <v>1318</v>
      </c>
      <c r="K171" s="315"/>
    </row>
    <row r="172" s="1" customFormat="1" ht="15" customHeight="1">
      <c r="B172" s="292"/>
      <c r="C172" s="267" t="s">
        <v>1272</v>
      </c>
      <c r="D172" s="267"/>
      <c r="E172" s="267"/>
      <c r="F172" s="290" t="s">
        <v>1273</v>
      </c>
      <c r="G172" s="267"/>
      <c r="H172" s="267" t="s">
        <v>1334</v>
      </c>
      <c r="I172" s="267" t="s">
        <v>1269</v>
      </c>
      <c r="J172" s="267">
        <v>50</v>
      </c>
      <c r="K172" s="315"/>
    </row>
    <row r="173" s="1" customFormat="1" ht="15" customHeight="1">
      <c r="B173" s="292"/>
      <c r="C173" s="267" t="s">
        <v>1275</v>
      </c>
      <c r="D173" s="267"/>
      <c r="E173" s="267"/>
      <c r="F173" s="290" t="s">
        <v>1267</v>
      </c>
      <c r="G173" s="267"/>
      <c r="H173" s="267" t="s">
        <v>1334</v>
      </c>
      <c r="I173" s="267" t="s">
        <v>1277</v>
      </c>
      <c r="J173" s="267"/>
      <c r="K173" s="315"/>
    </row>
    <row r="174" s="1" customFormat="1" ht="15" customHeight="1">
      <c r="B174" s="292"/>
      <c r="C174" s="267" t="s">
        <v>1286</v>
      </c>
      <c r="D174" s="267"/>
      <c r="E174" s="267"/>
      <c r="F174" s="290" t="s">
        <v>1273</v>
      </c>
      <c r="G174" s="267"/>
      <c r="H174" s="267" t="s">
        <v>1334</v>
      </c>
      <c r="I174" s="267" t="s">
        <v>1269</v>
      </c>
      <c r="J174" s="267">
        <v>50</v>
      </c>
      <c r="K174" s="315"/>
    </row>
    <row r="175" s="1" customFormat="1" ht="15" customHeight="1">
      <c r="B175" s="292"/>
      <c r="C175" s="267" t="s">
        <v>1294</v>
      </c>
      <c r="D175" s="267"/>
      <c r="E175" s="267"/>
      <c r="F175" s="290" t="s">
        <v>1273</v>
      </c>
      <c r="G175" s="267"/>
      <c r="H175" s="267" t="s">
        <v>1334</v>
      </c>
      <c r="I175" s="267" t="s">
        <v>1269</v>
      </c>
      <c r="J175" s="267">
        <v>50</v>
      </c>
      <c r="K175" s="315"/>
    </row>
    <row r="176" s="1" customFormat="1" ht="15" customHeight="1">
      <c r="B176" s="292"/>
      <c r="C176" s="267" t="s">
        <v>1292</v>
      </c>
      <c r="D176" s="267"/>
      <c r="E176" s="267"/>
      <c r="F176" s="290" t="s">
        <v>1273</v>
      </c>
      <c r="G176" s="267"/>
      <c r="H176" s="267" t="s">
        <v>1334</v>
      </c>
      <c r="I176" s="267" t="s">
        <v>1269</v>
      </c>
      <c r="J176" s="267">
        <v>50</v>
      </c>
      <c r="K176" s="315"/>
    </row>
    <row r="177" s="1" customFormat="1" ht="15" customHeight="1">
      <c r="B177" s="292"/>
      <c r="C177" s="267" t="s">
        <v>124</v>
      </c>
      <c r="D177" s="267"/>
      <c r="E177" s="267"/>
      <c r="F177" s="290" t="s">
        <v>1267</v>
      </c>
      <c r="G177" s="267"/>
      <c r="H177" s="267" t="s">
        <v>1335</v>
      </c>
      <c r="I177" s="267" t="s">
        <v>1336</v>
      </c>
      <c r="J177" s="267"/>
      <c r="K177" s="315"/>
    </row>
    <row r="178" s="1" customFormat="1" ht="15" customHeight="1">
      <c r="B178" s="292"/>
      <c r="C178" s="267" t="s">
        <v>61</v>
      </c>
      <c r="D178" s="267"/>
      <c r="E178" s="267"/>
      <c r="F178" s="290" t="s">
        <v>1267</v>
      </c>
      <c r="G178" s="267"/>
      <c r="H178" s="267" t="s">
        <v>1337</v>
      </c>
      <c r="I178" s="267" t="s">
        <v>1338</v>
      </c>
      <c r="J178" s="267">
        <v>1</v>
      </c>
      <c r="K178" s="315"/>
    </row>
    <row r="179" s="1" customFormat="1" ht="15" customHeight="1">
      <c r="B179" s="292"/>
      <c r="C179" s="267" t="s">
        <v>57</v>
      </c>
      <c r="D179" s="267"/>
      <c r="E179" s="267"/>
      <c r="F179" s="290" t="s">
        <v>1267</v>
      </c>
      <c r="G179" s="267"/>
      <c r="H179" s="267" t="s">
        <v>1339</v>
      </c>
      <c r="I179" s="267" t="s">
        <v>1269</v>
      </c>
      <c r="J179" s="267">
        <v>20</v>
      </c>
      <c r="K179" s="315"/>
    </row>
    <row r="180" s="1" customFormat="1" ht="15" customHeight="1">
      <c r="B180" s="292"/>
      <c r="C180" s="267" t="s">
        <v>58</v>
      </c>
      <c r="D180" s="267"/>
      <c r="E180" s="267"/>
      <c r="F180" s="290" t="s">
        <v>1267</v>
      </c>
      <c r="G180" s="267"/>
      <c r="H180" s="267" t="s">
        <v>1340</v>
      </c>
      <c r="I180" s="267" t="s">
        <v>1269</v>
      </c>
      <c r="J180" s="267">
        <v>255</v>
      </c>
      <c r="K180" s="315"/>
    </row>
    <row r="181" s="1" customFormat="1" ht="15" customHeight="1">
      <c r="B181" s="292"/>
      <c r="C181" s="267" t="s">
        <v>125</v>
      </c>
      <c r="D181" s="267"/>
      <c r="E181" s="267"/>
      <c r="F181" s="290" t="s">
        <v>1267</v>
      </c>
      <c r="G181" s="267"/>
      <c r="H181" s="267" t="s">
        <v>1231</v>
      </c>
      <c r="I181" s="267" t="s">
        <v>1269</v>
      </c>
      <c r="J181" s="267">
        <v>10</v>
      </c>
      <c r="K181" s="315"/>
    </row>
    <row r="182" s="1" customFormat="1" ht="15" customHeight="1">
      <c r="B182" s="292"/>
      <c r="C182" s="267" t="s">
        <v>126</v>
      </c>
      <c r="D182" s="267"/>
      <c r="E182" s="267"/>
      <c r="F182" s="290" t="s">
        <v>1267</v>
      </c>
      <c r="G182" s="267"/>
      <c r="H182" s="267" t="s">
        <v>1341</v>
      </c>
      <c r="I182" s="267" t="s">
        <v>1302</v>
      </c>
      <c r="J182" s="267"/>
      <c r="K182" s="315"/>
    </row>
    <row r="183" s="1" customFormat="1" ht="15" customHeight="1">
      <c r="B183" s="292"/>
      <c r="C183" s="267" t="s">
        <v>1342</v>
      </c>
      <c r="D183" s="267"/>
      <c r="E183" s="267"/>
      <c r="F183" s="290" t="s">
        <v>1267</v>
      </c>
      <c r="G183" s="267"/>
      <c r="H183" s="267" t="s">
        <v>1343</v>
      </c>
      <c r="I183" s="267" t="s">
        <v>1302</v>
      </c>
      <c r="J183" s="267"/>
      <c r="K183" s="315"/>
    </row>
    <row r="184" s="1" customFormat="1" ht="15" customHeight="1">
      <c r="B184" s="292"/>
      <c r="C184" s="267" t="s">
        <v>1331</v>
      </c>
      <c r="D184" s="267"/>
      <c r="E184" s="267"/>
      <c r="F184" s="290" t="s">
        <v>1267</v>
      </c>
      <c r="G184" s="267"/>
      <c r="H184" s="267" t="s">
        <v>1344</v>
      </c>
      <c r="I184" s="267" t="s">
        <v>1302</v>
      </c>
      <c r="J184" s="267"/>
      <c r="K184" s="315"/>
    </row>
    <row r="185" s="1" customFormat="1" ht="15" customHeight="1">
      <c r="B185" s="292"/>
      <c r="C185" s="267" t="s">
        <v>128</v>
      </c>
      <c r="D185" s="267"/>
      <c r="E185" s="267"/>
      <c r="F185" s="290" t="s">
        <v>1273</v>
      </c>
      <c r="G185" s="267"/>
      <c r="H185" s="267" t="s">
        <v>1345</v>
      </c>
      <c r="I185" s="267" t="s">
        <v>1269</v>
      </c>
      <c r="J185" s="267">
        <v>50</v>
      </c>
      <c r="K185" s="315"/>
    </row>
    <row r="186" s="1" customFormat="1" ht="15" customHeight="1">
      <c r="B186" s="292"/>
      <c r="C186" s="267" t="s">
        <v>1346</v>
      </c>
      <c r="D186" s="267"/>
      <c r="E186" s="267"/>
      <c r="F186" s="290" t="s">
        <v>1273</v>
      </c>
      <c r="G186" s="267"/>
      <c r="H186" s="267" t="s">
        <v>1347</v>
      </c>
      <c r="I186" s="267" t="s">
        <v>1348</v>
      </c>
      <c r="J186" s="267"/>
      <c r="K186" s="315"/>
    </row>
    <row r="187" s="1" customFormat="1" ht="15" customHeight="1">
      <c r="B187" s="292"/>
      <c r="C187" s="267" t="s">
        <v>1349</v>
      </c>
      <c r="D187" s="267"/>
      <c r="E187" s="267"/>
      <c r="F187" s="290" t="s">
        <v>1273</v>
      </c>
      <c r="G187" s="267"/>
      <c r="H187" s="267" t="s">
        <v>1350</v>
      </c>
      <c r="I187" s="267" t="s">
        <v>1348</v>
      </c>
      <c r="J187" s="267"/>
      <c r="K187" s="315"/>
    </row>
    <row r="188" s="1" customFormat="1" ht="15" customHeight="1">
      <c r="B188" s="292"/>
      <c r="C188" s="267" t="s">
        <v>1351</v>
      </c>
      <c r="D188" s="267"/>
      <c r="E188" s="267"/>
      <c r="F188" s="290" t="s">
        <v>1273</v>
      </c>
      <c r="G188" s="267"/>
      <c r="H188" s="267" t="s">
        <v>1352</v>
      </c>
      <c r="I188" s="267" t="s">
        <v>1348</v>
      </c>
      <c r="J188" s="267"/>
      <c r="K188" s="315"/>
    </row>
    <row r="189" s="1" customFormat="1" ht="15" customHeight="1">
      <c r="B189" s="292"/>
      <c r="C189" s="328" t="s">
        <v>1353</v>
      </c>
      <c r="D189" s="267"/>
      <c r="E189" s="267"/>
      <c r="F189" s="290" t="s">
        <v>1273</v>
      </c>
      <c r="G189" s="267"/>
      <c r="H189" s="267" t="s">
        <v>1354</v>
      </c>
      <c r="I189" s="267" t="s">
        <v>1355</v>
      </c>
      <c r="J189" s="329" t="s">
        <v>1356</v>
      </c>
      <c r="K189" s="315"/>
    </row>
    <row r="190" s="15" customFormat="1" ht="15" customHeight="1">
      <c r="B190" s="330"/>
      <c r="C190" s="331" t="s">
        <v>1357</v>
      </c>
      <c r="D190" s="332"/>
      <c r="E190" s="332"/>
      <c r="F190" s="333" t="s">
        <v>1273</v>
      </c>
      <c r="G190" s="332"/>
      <c r="H190" s="332" t="s">
        <v>1358</v>
      </c>
      <c r="I190" s="332" t="s">
        <v>1355</v>
      </c>
      <c r="J190" s="334" t="s">
        <v>1356</v>
      </c>
      <c r="K190" s="335"/>
    </row>
    <row r="191" s="1" customFormat="1" ht="15" customHeight="1">
      <c r="B191" s="292"/>
      <c r="C191" s="328" t="s">
        <v>46</v>
      </c>
      <c r="D191" s="267"/>
      <c r="E191" s="267"/>
      <c r="F191" s="290" t="s">
        <v>1267</v>
      </c>
      <c r="G191" s="267"/>
      <c r="H191" s="264" t="s">
        <v>1359</v>
      </c>
      <c r="I191" s="267" t="s">
        <v>1360</v>
      </c>
      <c r="J191" s="267"/>
      <c r="K191" s="315"/>
    </row>
    <row r="192" s="1" customFormat="1" ht="15" customHeight="1">
      <c r="B192" s="292"/>
      <c r="C192" s="328" t="s">
        <v>1361</v>
      </c>
      <c r="D192" s="267"/>
      <c r="E192" s="267"/>
      <c r="F192" s="290" t="s">
        <v>1267</v>
      </c>
      <c r="G192" s="267"/>
      <c r="H192" s="267" t="s">
        <v>1362</v>
      </c>
      <c r="I192" s="267" t="s">
        <v>1302</v>
      </c>
      <c r="J192" s="267"/>
      <c r="K192" s="315"/>
    </row>
    <row r="193" s="1" customFormat="1" ht="15" customHeight="1">
      <c r="B193" s="292"/>
      <c r="C193" s="328" t="s">
        <v>1363</v>
      </c>
      <c r="D193" s="267"/>
      <c r="E193" s="267"/>
      <c r="F193" s="290" t="s">
        <v>1267</v>
      </c>
      <c r="G193" s="267"/>
      <c r="H193" s="267" t="s">
        <v>1364</v>
      </c>
      <c r="I193" s="267" t="s">
        <v>1302</v>
      </c>
      <c r="J193" s="267"/>
      <c r="K193" s="315"/>
    </row>
    <row r="194" s="1" customFormat="1" ht="15" customHeight="1">
      <c r="B194" s="292"/>
      <c r="C194" s="328" t="s">
        <v>1365</v>
      </c>
      <c r="D194" s="267"/>
      <c r="E194" s="267"/>
      <c r="F194" s="290" t="s">
        <v>1273</v>
      </c>
      <c r="G194" s="267"/>
      <c r="H194" s="267" t="s">
        <v>1366</v>
      </c>
      <c r="I194" s="267" t="s">
        <v>1302</v>
      </c>
      <c r="J194" s="267"/>
      <c r="K194" s="315"/>
    </row>
    <row r="195" s="1" customFormat="1" ht="15" customHeight="1">
      <c r="B195" s="321"/>
      <c r="C195" s="336"/>
      <c r="D195" s="301"/>
      <c r="E195" s="301"/>
      <c r="F195" s="301"/>
      <c r="G195" s="301"/>
      <c r="H195" s="301"/>
      <c r="I195" s="301"/>
      <c r="J195" s="301"/>
      <c r="K195" s="322"/>
    </row>
    <row r="196" s="1" customFormat="1" ht="18.75" customHeight="1">
      <c r="B196" s="303"/>
      <c r="C196" s="313"/>
      <c r="D196" s="313"/>
      <c r="E196" s="313"/>
      <c r="F196" s="323"/>
      <c r="G196" s="313"/>
      <c r="H196" s="313"/>
      <c r="I196" s="313"/>
      <c r="J196" s="313"/>
      <c r="K196" s="303"/>
    </row>
    <row r="197" s="1" customFormat="1" ht="18.75" customHeight="1">
      <c r="B197" s="303"/>
      <c r="C197" s="313"/>
      <c r="D197" s="313"/>
      <c r="E197" s="313"/>
      <c r="F197" s="323"/>
      <c r="G197" s="313"/>
      <c r="H197" s="313"/>
      <c r="I197" s="313"/>
      <c r="J197" s="313"/>
      <c r="K197" s="303"/>
    </row>
    <row r="198" s="1" customFormat="1" ht="18.75" customHeight="1">
      <c r="B198" s="275"/>
      <c r="C198" s="275"/>
      <c r="D198" s="275"/>
      <c r="E198" s="275"/>
      <c r="F198" s="275"/>
      <c r="G198" s="275"/>
      <c r="H198" s="275"/>
      <c r="I198" s="275"/>
      <c r="J198" s="275"/>
      <c r="K198" s="275"/>
    </row>
    <row r="199" s="1" customFormat="1" ht="13.5">
      <c r="B199" s="254"/>
      <c r="C199" s="255"/>
      <c r="D199" s="255"/>
      <c r="E199" s="255"/>
      <c r="F199" s="255"/>
      <c r="G199" s="255"/>
      <c r="H199" s="255"/>
      <c r="I199" s="255"/>
      <c r="J199" s="255"/>
      <c r="K199" s="256"/>
    </row>
    <row r="200" s="1" customFormat="1" ht="21">
      <c r="B200" s="257"/>
      <c r="C200" s="258" t="s">
        <v>1367</v>
      </c>
      <c r="D200" s="258"/>
      <c r="E200" s="258"/>
      <c r="F200" s="258"/>
      <c r="G200" s="258"/>
      <c r="H200" s="258"/>
      <c r="I200" s="258"/>
      <c r="J200" s="258"/>
      <c r="K200" s="259"/>
    </row>
    <row r="201" s="1" customFormat="1" ht="25.5" customHeight="1">
      <c r="B201" s="257"/>
      <c r="C201" s="337" t="s">
        <v>1368</v>
      </c>
      <c r="D201" s="337"/>
      <c r="E201" s="337"/>
      <c r="F201" s="337" t="s">
        <v>1369</v>
      </c>
      <c r="G201" s="338"/>
      <c r="H201" s="337" t="s">
        <v>1370</v>
      </c>
      <c r="I201" s="337"/>
      <c r="J201" s="337"/>
      <c r="K201" s="259"/>
    </row>
    <row r="202" s="1" customFormat="1" ht="5.25" customHeight="1">
      <c r="B202" s="292"/>
      <c r="C202" s="287"/>
      <c r="D202" s="287"/>
      <c r="E202" s="287"/>
      <c r="F202" s="287"/>
      <c r="G202" s="313"/>
      <c r="H202" s="287"/>
      <c r="I202" s="287"/>
      <c r="J202" s="287"/>
      <c r="K202" s="315"/>
    </row>
    <row r="203" s="1" customFormat="1" ht="15" customHeight="1">
      <c r="B203" s="292"/>
      <c r="C203" s="267" t="s">
        <v>1360</v>
      </c>
      <c r="D203" s="267"/>
      <c r="E203" s="267"/>
      <c r="F203" s="290" t="s">
        <v>47</v>
      </c>
      <c r="G203" s="267"/>
      <c r="H203" s="267" t="s">
        <v>1371</v>
      </c>
      <c r="I203" s="267"/>
      <c r="J203" s="267"/>
      <c r="K203" s="315"/>
    </row>
    <row r="204" s="1" customFormat="1" ht="15" customHeight="1">
      <c r="B204" s="292"/>
      <c r="C204" s="267"/>
      <c r="D204" s="267"/>
      <c r="E204" s="267"/>
      <c r="F204" s="290" t="s">
        <v>48</v>
      </c>
      <c r="G204" s="267"/>
      <c r="H204" s="267" t="s">
        <v>1372</v>
      </c>
      <c r="I204" s="267"/>
      <c r="J204" s="267"/>
      <c r="K204" s="315"/>
    </row>
    <row r="205" s="1" customFormat="1" ht="15" customHeight="1">
      <c r="B205" s="292"/>
      <c r="C205" s="267"/>
      <c r="D205" s="267"/>
      <c r="E205" s="267"/>
      <c r="F205" s="290" t="s">
        <v>51</v>
      </c>
      <c r="G205" s="267"/>
      <c r="H205" s="267" t="s">
        <v>1373</v>
      </c>
      <c r="I205" s="267"/>
      <c r="J205" s="267"/>
      <c r="K205" s="315"/>
    </row>
    <row r="206" s="1" customFormat="1" ht="15" customHeight="1">
      <c r="B206" s="292"/>
      <c r="C206" s="267"/>
      <c r="D206" s="267"/>
      <c r="E206" s="267"/>
      <c r="F206" s="290" t="s">
        <v>49</v>
      </c>
      <c r="G206" s="267"/>
      <c r="H206" s="267" t="s">
        <v>1374</v>
      </c>
      <c r="I206" s="267"/>
      <c r="J206" s="267"/>
      <c r="K206" s="315"/>
    </row>
    <row r="207" s="1" customFormat="1" ht="15" customHeight="1">
      <c r="B207" s="292"/>
      <c r="C207" s="267"/>
      <c r="D207" s="267"/>
      <c r="E207" s="267"/>
      <c r="F207" s="290" t="s">
        <v>50</v>
      </c>
      <c r="G207" s="267"/>
      <c r="H207" s="267" t="s">
        <v>1375</v>
      </c>
      <c r="I207" s="267"/>
      <c r="J207" s="267"/>
      <c r="K207" s="315"/>
    </row>
    <row r="208" s="1" customFormat="1" ht="15" customHeight="1">
      <c r="B208" s="292"/>
      <c r="C208" s="267"/>
      <c r="D208" s="267"/>
      <c r="E208" s="267"/>
      <c r="F208" s="290"/>
      <c r="G208" s="267"/>
      <c r="H208" s="267"/>
      <c r="I208" s="267"/>
      <c r="J208" s="267"/>
      <c r="K208" s="315"/>
    </row>
    <row r="209" s="1" customFormat="1" ht="15" customHeight="1">
      <c r="B209" s="292"/>
      <c r="C209" s="267" t="s">
        <v>1314</v>
      </c>
      <c r="D209" s="267"/>
      <c r="E209" s="267"/>
      <c r="F209" s="290" t="s">
        <v>83</v>
      </c>
      <c r="G209" s="267"/>
      <c r="H209" s="267" t="s">
        <v>1376</v>
      </c>
      <c r="I209" s="267"/>
      <c r="J209" s="267"/>
      <c r="K209" s="315"/>
    </row>
    <row r="210" s="1" customFormat="1" ht="15" customHeight="1">
      <c r="B210" s="292"/>
      <c r="C210" s="267"/>
      <c r="D210" s="267"/>
      <c r="E210" s="267"/>
      <c r="F210" s="290" t="s">
        <v>1209</v>
      </c>
      <c r="G210" s="267"/>
      <c r="H210" s="267" t="s">
        <v>1210</v>
      </c>
      <c r="I210" s="267"/>
      <c r="J210" s="267"/>
      <c r="K210" s="315"/>
    </row>
    <row r="211" s="1" customFormat="1" ht="15" customHeight="1">
      <c r="B211" s="292"/>
      <c r="C211" s="267"/>
      <c r="D211" s="267"/>
      <c r="E211" s="267"/>
      <c r="F211" s="290" t="s">
        <v>1207</v>
      </c>
      <c r="G211" s="267"/>
      <c r="H211" s="267" t="s">
        <v>1377</v>
      </c>
      <c r="I211" s="267"/>
      <c r="J211" s="267"/>
      <c r="K211" s="315"/>
    </row>
    <row r="212" s="1" customFormat="1" ht="15" customHeight="1">
      <c r="B212" s="339"/>
      <c r="C212" s="267"/>
      <c r="D212" s="267"/>
      <c r="E212" s="267"/>
      <c r="F212" s="290" t="s">
        <v>1211</v>
      </c>
      <c r="G212" s="328"/>
      <c r="H212" s="319" t="s">
        <v>1212</v>
      </c>
      <c r="I212" s="319"/>
      <c r="J212" s="319"/>
      <c r="K212" s="340"/>
    </row>
    <row r="213" s="1" customFormat="1" ht="15" customHeight="1">
      <c r="B213" s="339"/>
      <c r="C213" s="267"/>
      <c r="D213" s="267"/>
      <c r="E213" s="267"/>
      <c r="F213" s="290" t="s">
        <v>1213</v>
      </c>
      <c r="G213" s="328"/>
      <c r="H213" s="319" t="s">
        <v>1378</v>
      </c>
      <c r="I213" s="319"/>
      <c r="J213" s="319"/>
      <c r="K213" s="340"/>
    </row>
    <row r="214" s="1" customFormat="1" ht="15" customHeight="1">
      <c r="B214" s="339"/>
      <c r="C214" s="267"/>
      <c r="D214" s="267"/>
      <c r="E214" s="267"/>
      <c r="F214" s="290"/>
      <c r="G214" s="328"/>
      <c r="H214" s="319"/>
      <c r="I214" s="319"/>
      <c r="J214" s="319"/>
      <c r="K214" s="340"/>
    </row>
    <row r="215" s="1" customFormat="1" ht="15" customHeight="1">
      <c r="B215" s="339"/>
      <c r="C215" s="267" t="s">
        <v>1338</v>
      </c>
      <c r="D215" s="267"/>
      <c r="E215" s="267"/>
      <c r="F215" s="290">
        <v>1</v>
      </c>
      <c r="G215" s="328"/>
      <c r="H215" s="319" t="s">
        <v>1379</v>
      </c>
      <c r="I215" s="319"/>
      <c r="J215" s="319"/>
      <c r="K215" s="340"/>
    </row>
    <row r="216" s="1" customFormat="1" ht="15" customHeight="1">
      <c r="B216" s="339"/>
      <c r="C216" s="267"/>
      <c r="D216" s="267"/>
      <c r="E216" s="267"/>
      <c r="F216" s="290">
        <v>2</v>
      </c>
      <c r="G216" s="328"/>
      <c r="H216" s="319" t="s">
        <v>1380</v>
      </c>
      <c r="I216" s="319"/>
      <c r="J216" s="319"/>
      <c r="K216" s="340"/>
    </row>
    <row r="217" s="1" customFormat="1" ht="15" customHeight="1">
      <c r="B217" s="339"/>
      <c r="C217" s="267"/>
      <c r="D217" s="267"/>
      <c r="E217" s="267"/>
      <c r="F217" s="290">
        <v>3</v>
      </c>
      <c r="G217" s="328"/>
      <c r="H217" s="319" t="s">
        <v>1381</v>
      </c>
      <c r="I217" s="319"/>
      <c r="J217" s="319"/>
      <c r="K217" s="340"/>
    </row>
    <row r="218" s="1" customFormat="1" ht="15" customHeight="1">
      <c r="B218" s="339"/>
      <c r="C218" s="267"/>
      <c r="D218" s="267"/>
      <c r="E218" s="267"/>
      <c r="F218" s="290">
        <v>4</v>
      </c>
      <c r="G218" s="328"/>
      <c r="H218" s="319" t="s">
        <v>1382</v>
      </c>
      <c r="I218" s="319"/>
      <c r="J218" s="319"/>
      <c r="K218" s="340"/>
    </row>
    <row r="219" s="1" customFormat="1" ht="12.75" customHeight="1">
      <c r="B219" s="341"/>
      <c r="C219" s="342"/>
      <c r="D219" s="342"/>
      <c r="E219" s="342"/>
      <c r="F219" s="342"/>
      <c r="G219" s="342"/>
      <c r="H219" s="342"/>
      <c r="I219" s="342"/>
      <c r="J219" s="342"/>
      <c r="K219" s="343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Michal Klimša</dc:creator>
  <cp:lastModifiedBy>Michal Klimša</cp:lastModifiedBy>
  <dcterms:created xsi:type="dcterms:W3CDTF">2025-06-13T12:25:25Z</dcterms:created>
  <dcterms:modified xsi:type="dcterms:W3CDTF">2025-06-13T12:25:27Z</dcterms:modified>
</cp:coreProperties>
</file>